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65296" windowWidth="15135" windowHeight="9300" tabRatio="864" activeTab="0"/>
  </bookViews>
  <sheets>
    <sheet name="FBA" sheetId="1" r:id="rId1"/>
    <sheet name="VRA" sheetId="2" r:id="rId2"/>
    <sheet name="FS-20-4" sheetId="3" r:id="rId3"/>
  </sheets>
  <definedNames>
    <definedName name="_xlnm.Print_Titles" localSheetId="0">'FBA'!$19:$19</definedName>
    <definedName name="_xlnm.Print_Titles" localSheetId="2">'FS-20-4'!$8:$10</definedName>
    <definedName name="_xlnm.Print_Titles" localSheetId="1">'VRA'!$19:$19</definedName>
  </definedNames>
  <calcPr fullCalcOnLoad="1"/>
</workbook>
</file>

<file path=xl/sharedStrings.xml><?xml version="1.0" encoding="utf-8"?>
<sst xmlns="http://schemas.openxmlformats.org/spreadsheetml/2006/main" count="371" uniqueCount="282">
  <si>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</si>
  <si>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</si>
  <si>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</si>
  <si>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</si>
  <si>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</si>
  <si>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</si>
  <si>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</si>
  <si>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</si>
  <si>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</si>
  <si>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</si>
  <si>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</si>
  <si>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</si>
  <si>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</si>
  <si>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</si>
  <si>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</si>
  <si>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</si>
  <si>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</si>
  <si>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</si>
  <si>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</si>
  <si>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</si>
  <si>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</si>
  <si>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</si>
  <si>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</si>
  <si>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</si>
  <si>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</si>
  <si>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</si>
  <si>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</si>
  <si>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</si>
  <si>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</si>
  <si>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</si>
  <si>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</si>
  <si>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</si>
  <si>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</si>
  <si>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</si>
  <si>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</si>
  <si>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</si>
  <si>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</si>
  <si>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</si>
  <si>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</si>
  <si>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</si>
  <si>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</si>
  <si>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</si>
  <si>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</si>
  <si>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</si>
  <si>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</si>
  <si>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</si>
  <si>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</si>
  <si>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</si>
  <si>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</si>
  <si>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</si>
  <si>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</si>
  <si>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</si>
  <si>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</si>
  <si>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SŪDAVOS VIDURINĖ  MOKYKLA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</si>
  <si>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</si>
  <si>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</si>
  <si>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</si>
  <si>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</si>
  <si>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</si>
  <si>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</si>
  <si>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</si>
  <si>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</si>
  <si>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</si>
  <si>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</si>
  <si>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</si>
  <si>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</si>
  <si>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</si>
  <si>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</si>
  <si>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</si>
  <si>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</si>
  <si>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</si>
  <si>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</si>
  <si>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</si>
  <si>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</si>
  <si>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</si>
  <si>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</si>
  <si>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</si>
  <si>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</si>
  <si>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</si>
  <si>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</si>
  <si>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</si>
  <si>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</si>
  <si>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</si>
  <si>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</si>
  <si>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</si>
  <si>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</si>
  <si>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</si>
  <si>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</si>
  <si>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</si>
  <si>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</si>
  <si>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</si>
  <si>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</si>
  <si>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</si>
  <si>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</si>
  <si>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</si>
  <si>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</si>
  <si>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</si>
  <si>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</si>
  <si>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</si>
  <si>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</si>
  <si>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</si>
  <si>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</si>
  <si>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</si>
  <si>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</si>
  <si>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</si>
  <si>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</si>
  <si>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</si>
  <si>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</si>
  <si>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</si>
  <si>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</si>
  <si>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</si>
  <si>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</si>
  <si>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</si>
  <si>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</si>
  <si>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</si>
  <si>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</si>
  <si>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</si>
  <si>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</si>
  <si>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</si>
  <si>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</si>
  <si>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</si>
  <si>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</si>
  <si>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</si>
  <si>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</si>
  <si>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</si>
  <si>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</si>
  <si>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</si>
  <si>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</si>
  <si>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</si>
  <si>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</si>
  <si>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</si>
  <si>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</si>
  <si>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</si>
  <si>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</si>
  <si>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</si>
  <si>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</si>
  <si>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</si>
  <si>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</si>
  <si>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</si>
  <si>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</si>
  <si>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</si>
  <si>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</si>
  <si>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</si>
  <si>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</si>
  <si>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</si>
  <si>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</si>
  <si>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</si>
  <si>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</si>
  <si>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</si>
  <si>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</si>
  <si>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</si>
  <si>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</si>
  <si>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</si>
  <si>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</si>
  <si>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</si>
  <si>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</si>
  <si>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</si>
  <si>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</si>
  <si>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</si>
  <si>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</si>
  <si>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</si>
  <si>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</si>
  <si>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</si>
  <si>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</si>
  <si>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</si>
  <si>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</si>
  <si>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</si>
  <si>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</si>
  <si>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</si>
  <si>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</si>
  <si>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</si>
  <si>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</si>
  <si>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</si>
  <si>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</si>
  <si>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</si>
  <si>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</si>
  <si>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</si>
  <si>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</si>
  <si>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</si>
  <si>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</si>
  <si>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</si>
  <si>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</si>
  <si>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</si>
  <si>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</si>
  <si>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</si>
  <si>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</si>
  <si>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</si>
  <si>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</si>
  <si>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</si>
  <si>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</si>
  <si>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</si>
  <si>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</si>
  <si>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</si>
  <si>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</si>
  <si>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</si>
  <si>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</si>
  <si>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</si>
  <si>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1.</t>
  </si>
  <si>
    <t>2.</t>
  </si>
  <si>
    <t>3.</t>
  </si>
  <si>
    <t>4.</t>
  </si>
  <si>
    <t>5.</t>
  </si>
  <si>
    <t>Direktorė</t>
  </si>
  <si>
    <t>SŪDAVOS VIDURINĖ MOKYKLA</t>
  </si>
  <si>
    <t>2.1.</t>
  </si>
  <si>
    <t>2.2.</t>
  </si>
  <si>
    <t>3.1.</t>
  </si>
  <si>
    <t>3.2.</t>
  </si>
  <si>
    <t>Vyriausioji finansininkė                                                                                                               Zita Viltrakienė</t>
  </si>
  <si>
    <t>Mineraliniai ištekliai ir kitas ilgalaikis turtas</t>
  </si>
  <si>
    <t>1.1.</t>
  </si>
  <si>
    <t>1.2.</t>
  </si>
  <si>
    <t>Per ataskaitinį laikotarpį</t>
  </si>
  <si>
    <t xml:space="preserve">Vyriausioji finansininkė                                                                                                       </t>
  </si>
  <si>
    <t xml:space="preserve">                    </t>
  </si>
  <si>
    <t xml:space="preserve">           Zita Viltrakienė   </t>
  </si>
  <si>
    <t xml:space="preserve">          Laima Pakinkienė</t>
  </si>
  <si>
    <t>(viešojo sektoriaus subjekto vadovas arba jo įgaliotas administracijos vadovas         (parašas)                            (parašas)</t>
  </si>
  <si>
    <t xml:space="preserve">      (vardas ir pavardė)</t>
  </si>
  <si>
    <t>Direktorė                                                                                                                                Laima Pakinkienė                                                                                             Laima Pakinkienė</t>
  </si>
  <si>
    <t xml:space="preserve">       (vardas ir pavardė)</t>
  </si>
  <si>
    <t xml:space="preserve">(vyriausiasis buhalteris,(finansininkas))                                                          (parašas)                                            </t>
  </si>
  <si>
    <t>(viešojo sektoriaus subjekto vadovas arba jo įgaliotas administracijos         (parašas)              (vardas ir pavardė)</t>
  </si>
  <si>
    <t>vadovas)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</si>
  <si>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</si>
  <si>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</si>
  <si>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</si>
  <si>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</si>
  <si>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</si>
  <si>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</si>
  <si>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</si>
  <si>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</si>
  <si>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</si>
  <si>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</si>
  <si>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</si>
  <si>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</si>
  <si>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</si>
  <si>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</si>
  <si>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</si>
  <si>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</si>
  <si>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</si>
  <si>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</si>
  <si>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</si>
  <si>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</si>
  <si>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</si>
  <si>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</si>
  <si>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</si>
  <si>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</si>
  <si>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>2-ojo VSAFAS „Finansinės būklės ataskaita“</t>
  </si>
  <si>
    <t>2 priedas</t>
  </si>
  <si>
    <t xml:space="preserve">                            20-ojo VSAFAS „Finansavimo sumos“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</si>
  <si>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</si>
  <si>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</si>
  <si>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</si>
  <si>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 xml:space="preserve">* Šioje skiltyje rodomas finansavimo sumų pergrupavimas, praėjusio ataskaitinio laikotarpio klaidų taisymas ir valiutos kurso įtaka pinigų likučiams, susijusiems su finansavimo sumomis.         
</t>
  </si>
  <si>
    <t>Finansavimo sumų pergrupavimas*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</si>
  <si>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</si>
  <si>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</si>
  <si>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</si>
  <si>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</si>
  <si>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</si>
  <si>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</si>
  <si>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</si>
  <si>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</si>
  <si>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Sūdavos k Arminų g.-1. klausučių s.Vilkaviškio r.,1904787530</t>
  </si>
  <si>
    <t>Sūdavos k.Arminų g.-1 Klausučių s.Vilkaviškio r. ,190487530</t>
  </si>
  <si>
    <t>PAGAL 2013 M.RUGSĖJO 30 D. DUOMENIS</t>
  </si>
  <si>
    <t>2013-10-18 Nr.</t>
  </si>
  <si>
    <t>3.5</t>
  </si>
  <si>
    <t>3.6.1</t>
  </si>
  <si>
    <t>3.6</t>
  </si>
  <si>
    <t>3.6.2</t>
  </si>
  <si>
    <t>3.6.3</t>
  </si>
  <si>
    <t>3.6.4</t>
  </si>
  <si>
    <t>3.6.5</t>
  </si>
  <si>
    <t>3.7</t>
  </si>
  <si>
    <t>3.8</t>
  </si>
  <si>
    <t>3.11</t>
  </si>
  <si>
    <t>PAGAL 2013 M. RUGSĖJO 30 D. DUOMENIS</t>
  </si>
  <si>
    <t>(vyriausiasis buhalteris(finansininkas )                                                                               (parašas)         ( vardas ir pavardė)</t>
  </si>
  <si>
    <t>3,9</t>
  </si>
  <si>
    <t>3,10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</si>
</sst>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dd"/>
    <numFmt numFmtId="173" formatCode="0.0"/>
    <numFmt numFmtId="174" formatCode="[$-427]yyyy\ &quot;m.&quot;\ mmmm\ d\ &quot;d.&quot;"/>
  </numFmts>
  <fonts count="3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b/>
      <strike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5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16" borderId="4" applyNumberFormat="0" applyAlignment="0" applyProtection="0"/>
    <xf numFmtId="0" fontId="29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34" fillId="0" borderId="7" applyNumberFormat="0" applyFill="0" applyAlignment="0" applyProtection="0"/>
    <xf numFmtId="0" fontId="30" fillId="0" borderId="8" applyNumberFormat="0" applyFill="0" applyAlignment="0" applyProtection="0"/>
    <xf numFmtId="0" fontId="23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 wrapText="1"/>
    </xf>
    <xf numFmtId="172" fontId="1" fillId="24" borderId="13" xfId="0" applyNumberFormat="1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172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left" vertical="center"/>
    </xf>
    <xf numFmtId="0" fontId="6" fillId="25" borderId="17" xfId="0" applyFont="1" applyFill="1" applyBorder="1" applyAlignment="1">
      <alignment horizontal="left" vertical="center"/>
    </xf>
    <xf numFmtId="0" fontId="6" fillId="25" borderId="17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left" vertical="center"/>
    </xf>
    <xf numFmtId="0" fontId="1" fillId="25" borderId="16" xfId="0" applyFont="1" applyFill="1" applyBorder="1" applyAlignment="1">
      <alignment horizontal="left" vertical="center"/>
    </xf>
    <xf numFmtId="0" fontId="1" fillId="25" borderId="16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left" vertical="center"/>
    </xf>
    <xf numFmtId="0" fontId="2" fillId="22" borderId="11" xfId="0" applyFont="1" applyFill="1" applyBorder="1" applyAlignment="1">
      <alignment horizontal="left" vertical="center"/>
    </xf>
    <xf numFmtId="0" fontId="2" fillId="22" borderId="11" xfId="0" applyFont="1" applyFill="1" applyBorder="1" applyAlignment="1">
      <alignment horizontal="left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23" xfId="0" applyFont="1" applyFill="1" applyBorder="1" applyAlignment="1">
      <alignment horizontal="left" vertical="center"/>
    </xf>
    <xf numFmtId="0" fontId="1" fillId="22" borderId="17" xfId="0" applyFont="1" applyFill="1" applyBorder="1" applyAlignment="1">
      <alignment horizontal="left" vertical="center"/>
    </xf>
    <xf numFmtId="0" fontId="1" fillId="22" borderId="17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left" vertical="center"/>
    </xf>
    <xf numFmtId="0" fontId="2" fillId="25" borderId="25" xfId="0" applyFont="1" applyFill="1" applyBorder="1" applyAlignment="1">
      <alignment horizontal="left" vertical="center"/>
    </xf>
    <xf numFmtId="0" fontId="2" fillId="25" borderId="25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left" vertical="center" wrapText="1"/>
    </xf>
    <xf numFmtId="0" fontId="1" fillId="25" borderId="17" xfId="0" applyFont="1" applyFill="1" applyBorder="1" applyAlignment="1">
      <alignment horizontal="left" vertical="center"/>
    </xf>
    <xf numFmtId="0" fontId="1" fillId="25" borderId="17" xfId="0" applyFont="1" applyFill="1" applyBorder="1" applyAlignment="1">
      <alignment horizontal="left" vertical="center" wrapText="1"/>
    </xf>
    <xf numFmtId="0" fontId="1" fillId="22" borderId="15" xfId="0" applyFont="1" applyFill="1" applyBorder="1" applyAlignment="1">
      <alignment horizontal="left" vertical="center"/>
    </xf>
    <xf numFmtId="0" fontId="1" fillId="22" borderId="16" xfId="0" applyFont="1" applyFill="1" applyBorder="1" applyAlignment="1">
      <alignment horizontal="left" vertical="center"/>
    </xf>
    <xf numFmtId="0" fontId="1" fillId="22" borderId="16" xfId="0" applyFont="1" applyFill="1" applyBorder="1" applyAlignment="1">
      <alignment horizontal="left" vertical="center" wrapText="1"/>
    </xf>
    <xf numFmtId="0" fontId="1" fillId="22" borderId="10" xfId="0" applyFont="1" applyFill="1" applyBorder="1" applyAlignment="1">
      <alignment horizontal="left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left" vertical="center"/>
    </xf>
    <xf numFmtId="0" fontId="1" fillId="22" borderId="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18" xfId="0" applyFont="1" applyFill="1" applyBorder="1" applyAlignment="1">
      <alignment horizontal="left" vertical="center"/>
    </xf>
    <xf numFmtId="0" fontId="2" fillId="25" borderId="18" xfId="0" applyFont="1" applyFill="1" applyBorder="1" applyAlignment="1">
      <alignment horizontal="left" vertical="center" wrapText="1"/>
    </xf>
    <xf numFmtId="172" fontId="1" fillId="25" borderId="10" xfId="0" applyNumberFormat="1" applyFont="1" applyFill="1" applyBorder="1" applyAlignment="1">
      <alignment horizontal="left" vertical="center" wrapText="1"/>
    </xf>
    <xf numFmtId="0" fontId="9" fillId="22" borderId="10" xfId="0" applyFont="1" applyFill="1" applyBorder="1" applyAlignment="1">
      <alignment horizontal="left" vertical="center"/>
    </xf>
    <xf numFmtId="0" fontId="9" fillId="22" borderId="10" xfId="0" applyFont="1" applyFill="1" applyBorder="1" applyAlignment="1">
      <alignment vertical="center"/>
    </xf>
    <xf numFmtId="0" fontId="7" fillId="22" borderId="10" xfId="0" applyFont="1" applyFill="1" applyBorder="1" applyAlignment="1">
      <alignment vertical="center" wrapText="1"/>
    </xf>
    <xf numFmtId="0" fontId="9" fillId="22" borderId="10" xfId="0" applyFont="1" applyFill="1" applyBorder="1" applyAlignment="1">
      <alignment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 wrapText="1"/>
    </xf>
    <xf numFmtId="0" fontId="7" fillId="22" borderId="10" xfId="0" applyFont="1" applyFill="1" applyBorder="1" applyAlignment="1">
      <alignment horizontal="left" vertical="center"/>
    </xf>
    <xf numFmtId="0" fontId="2" fillId="22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22" borderId="10" xfId="0" applyFont="1" applyFill="1" applyBorder="1" applyAlignment="1">
      <alignment horizontal="left" vertical="center" wrapText="1"/>
    </xf>
    <xf numFmtId="0" fontId="1" fillId="22" borderId="10" xfId="0" applyFont="1" applyFill="1" applyBorder="1" applyAlignment="1">
      <alignment horizontal="center" wrapText="1"/>
    </xf>
    <xf numFmtId="0" fontId="2" fillId="25" borderId="24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vertical="center" wrapText="1"/>
    </xf>
    <xf numFmtId="0" fontId="1" fillId="22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wrapText="1"/>
    </xf>
    <xf numFmtId="49" fontId="1" fillId="25" borderId="11" xfId="0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right" vertical="center"/>
    </xf>
    <xf numFmtId="0" fontId="18" fillId="22" borderId="10" xfId="0" applyFont="1" applyFill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9" fillId="0" borderId="10" xfId="0" applyFont="1" applyBorder="1" applyAlignment="1" quotePrefix="1">
      <alignment vertical="center"/>
    </xf>
    <xf numFmtId="0" fontId="1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49" fontId="1" fillId="25" borderId="11" xfId="0" applyNumberFormat="1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7" fillId="2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9" fillId="2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22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9" fillId="22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22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" fillId="22" borderId="1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justify" vertical="center"/>
    </xf>
    <xf numFmtId="0" fontId="7" fillId="22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17 VSAFAS_lyginamasis_4-19_priedai_2009-09-10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52">
      <selection activeCell="E90" sqref="E90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46.8515625" style="5" customWidth="1"/>
    <col min="5" max="5" width="7.7109375" style="2" customWidth="1"/>
    <col min="6" max="6" width="12.28125" style="4" customWidth="1"/>
    <col min="7" max="7" width="13.00390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188" t="s">
        <v>248</v>
      </c>
      <c r="F2" s="188"/>
      <c r="G2" s="188"/>
    </row>
    <row r="3" spans="5:7" ht="12.75" customHeight="1">
      <c r="E3" s="189" t="s">
        <v>249</v>
      </c>
      <c r="F3" s="189"/>
      <c r="G3" s="189"/>
    </row>
    <row r="5" spans="1:7" ht="12.75" customHeight="1">
      <c r="A5" s="190" t="s">
        <v>251</v>
      </c>
      <c r="B5" s="190"/>
      <c r="C5" s="190"/>
      <c r="D5" s="190"/>
      <c r="E5" s="190"/>
      <c r="F5" s="190"/>
      <c r="G5" s="190"/>
    </row>
    <row r="6" spans="1:7" ht="12.75">
      <c r="A6" s="190"/>
      <c r="B6" s="190"/>
      <c r="C6" s="190"/>
      <c r="D6" s="190"/>
      <c r="E6" s="190"/>
      <c r="F6" s="190"/>
      <c r="G6" s="190"/>
    </row>
    <row r="7" spans="1:7" ht="12.75" customHeight="1">
      <c r="A7" s="190" t="s">
        <v>53</v>
      </c>
      <c r="B7" s="190"/>
      <c r="C7" s="190"/>
      <c r="D7" s="190"/>
      <c r="E7" s="190"/>
      <c r="F7" s="190"/>
      <c r="G7" s="190"/>
    </row>
    <row r="8" spans="1:7" ht="12.75" customHeight="1">
      <c r="A8" s="180" t="s">
        <v>252</v>
      </c>
      <c r="B8" s="180"/>
      <c r="C8" s="180"/>
      <c r="D8" s="180"/>
      <c r="E8" s="180"/>
      <c r="F8" s="180"/>
      <c r="G8" s="180"/>
    </row>
    <row r="9" spans="1:7" ht="12.75" customHeight="1">
      <c r="A9" s="180" t="s">
        <v>264</v>
      </c>
      <c r="B9" s="180"/>
      <c r="C9" s="180"/>
      <c r="D9" s="180"/>
      <c r="E9" s="180"/>
      <c r="F9" s="180"/>
      <c r="G9" s="180"/>
    </row>
    <row r="10" spans="1:7" ht="12.75" customHeight="1">
      <c r="A10" s="194" t="s">
        <v>256</v>
      </c>
      <c r="B10" s="194"/>
      <c r="C10" s="194"/>
      <c r="D10" s="194"/>
      <c r="E10" s="194"/>
      <c r="F10" s="194"/>
      <c r="G10" s="194"/>
    </row>
    <row r="11" spans="1:7" ht="12.75">
      <c r="A11" s="194"/>
      <c r="B11" s="194"/>
      <c r="C11" s="194"/>
      <c r="D11" s="194"/>
      <c r="E11" s="194"/>
      <c r="F11" s="194"/>
      <c r="G11" s="194"/>
    </row>
    <row r="12" spans="1:5" ht="12.75" customHeight="1">
      <c r="A12" s="195"/>
      <c r="B12" s="195"/>
      <c r="C12" s="195"/>
      <c r="D12" s="195"/>
      <c r="E12" s="195"/>
    </row>
    <row r="13" spans="1:7" ht="12.75" customHeight="1">
      <c r="A13" s="190" t="s">
        <v>257</v>
      </c>
      <c r="B13" s="190"/>
      <c r="C13" s="190"/>
      <c r="D13" s="190"/>
      <c r="E13" s="190"/>
      <c r="F13" s="190"/>
      <c r="G13" s="190"/>
    </row>
    <row r="14" spans="1:7" ht="12.75" customHeight="1">
      <c r="A14" s="190" t="s">
        <v>278</v>
      </c>
      <c r="B14" s="190"/>
      <c r="C14" s="190"/>
      <c r="D14" s="190"/>
      <c r="E14" s="190"/>
      <c r="F14" s="190"/>
      <c r="G14" s="190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180" t="s">
        <v>267</v>
      </c>
      <c r="B16" s="180"/>
      <c r="C16" s="180"/>
      <c r="D16" s="180"/>
      <c r="E16" s="180"/>
      <c r="F16" s="180"/>
      <c r="G16" s="180"/>
    </row>
    <row r="17" spans="1:7" ht="12.75" customHeight="1">
      <c r="A17" s="180" t="s">
        <v>258</v>
      </c>
      <c r="B17" s="180"/>
      <c r="C17" s="180"/>
      <c r="D17" s="180"/>
      <c r="E17" s="180"/>
      <c r="F17" s="180"/>
      <c r="G17" s="180"/>
    </row>
    <row r="18" spans="1:7" ht="12.75" customHeight="1">
      <c r="A18" s="7"/>
      <c r="B18" s="10"/>
      <c r="C18" s="10"/>
      <c r="D18" s="187" t="s">
        <v>259</v>
      </c>
      <c r="E18" s="187"/>
      <c r="F18" s="187"/>
      <c r="G18" s="187"/>
    </row>
    <row r="19" spans="1:7" ht="67.5" customHeight="1">
      <c r="A19" s="11" t="s">
        <v>260</v>
      </c>
      <c r="B19" s="178" t="s">
        <v>261</v>
      </c>
      <c r="C19" s="178"/>
      <c r="D19" s="178"/>
      <c r="E19" s="13" t="s">
        <v>262</v>
      </c>
      <c r="F19" s="12" t="s">
        <v>263</v>
      </c>
      <c r="G19" s="12" t="s">
        <v>0</v>
      </c>
    </row>
    <row r="20" spans="1:7" s="5" customFormat="1" ht="12.75" customHeight="1">
      <c r="A20" s="86" t="s">
        <v>1</v>
      </c>
      <c r="B20" s="87" t="s">
        <v>2</v>
      </c>
      <c r="C20" s="88"/>
      <c r="D20" s="89"/>
      <c r="E20" s="163" t="s">
        <v>268</v>
      </c>
      <c r="F20" s="100">
        <f>F21+F27+F38+F39</f>
        <v>536968</v>
      </c>
      <c r="G20" s="100">
        <f>G21+G27+G38+G39</f>
        <v>591878</v>
      </c>
    </row>
    <row r="21" spans="1:7" s="5" customFormat="1" ht="12.75" customHeight="1">
      <c r="A21" s="91" t="s">
        <v>3</v>
      </c>
      <c r="B21" s="92" t="s">
        <v>4</v>
      </c>
      <c r="C21" s="93"/>
      <c r="D21" s="94"/>
      <c r="E21" s="151"/>
      <c r="F21" s="90">
        <f>F22+F23+F24+F25+F26</f>
        <v>1</v>
      </c>
      <c r="G21" s="90">
        <f>G22+G23+G24+G25+G26</f>
        <v>1192</v>
      </c>
    </row>
    <row r="22" spans="1:7" s="5" customFormat="1" ht="12.75" customHeight="1">
      <c r="A22" s="20" t="s">
        <v>5</v>
      </c>
      <c r="B22" s="21"/>
      <c r="C22" s="22" t="s">
        <v>6</v>
      </c>
      <c r="D22" s="23"/>
      <c r="E22" s="24"/>
      <c r="F22" s="18"/>
      <c r="G22" s="18"/>
    </row>
    <row r="23" spans="1:7" s="5" customFormat="1" ht="12.75" customHeight="1">
      <c r="A23" s="20" t="s">
        <v>7</v>
      </c>
      <c r="B23" s="21"/>
      <c r="C23" s="22" t="s">
        <v>8</v>
      </c>
      <c r="D23" s="25"/>
      <c r="E23" s="26"/>
      <c r="F23" s="18">
        <v>1</v>
      </c>
      <c r="G23" s="18">
        <v>1192</v>
      </c>
    </row>
    <row r="24" spans="1:7" s="5" customFormat="1" ht="12.75" customHeight="1">
      <c r="A24" s="20" t="s">
        <v>9</v>
      </c>
      <c r="B24" s="21"/>
      <c r="C24" s="22" t="s">
        <v>10</v>
      </c>
      <c r="D24" s="25"/>
      <c r="E24" s="26"/>
      <c r="F24" s="18">
        <v>0</v>
      </c>
      <c r="G24" s="18">
        <v>0</v>
      </c>
    </row>
    <row r="25" spans="1:7" s="5" customFormat="1" ht="12.75" customHeight="1">
      <c r="A25" s="20" t="s">
        <v>11</v>
      </c>
      <c r="B25" s="21"/>
      <c r="C25" s="22" t="s">
        <v>12</v>
      </c>
      <c r="D25" s="25"/>
      <c r="E25" s="27"/>
      <c r="F25" s="18"/>
      <c r="G25" s="18"/>
    </row>
    <row r="26" spans="1:7" s="5" customFormat="1" ht="12.75" customHeight="1">
      <c r="A26" s="28" t="s">
        <v>13</v>
      </c>
      <c r="B26" s="21"/>
      <c r="C26" s="29" t="s">
        <v>14</v>
      </c>
      <c r="D26" s="23"/>
      <c r="E26" s="27"/>
      <c r="F26" s="18"/>
      <c r="G26" s="18"/>
    </row>
    <row r="27" spans="1:7" s="5" customFormat="1" ht="12.75" customHeight="1">
      <c r="A27" s="95" t="s">
        <v>15</v>
      </c>
      <c r="B27" s="96" t="s">
        <v>16</v>
      </c>
      <c r="C27" s="97"/>
      <c r="D27" s="98"/>
      <c r="E27" s="151"/>
      <c r="F27" s="90">
        <f>F28+F29+F30+F31+F32+F33+F34+F35+F36+F37</f>
        <v>536967</v>
      </c>
      <c r="G27" s="90">
        <f>G28+G29+G30+G31+G32+G33+G34+G35+G36+G37</f>
        <v>590686</v>
      </c>
    </row>
    <row r="28" spans="1:7" s="5" customFormat="1" ht="12.75" customHeight="1">
      <c r="A28" s="20" t="s">
        <v>17</v>
      </c>
      <c r="B28" s="21"/>
      <c r="C28" s="22" t="s">
        <v>18</v>
      </c>
      <c r="D28" s="25"/>
      <c r="E28" s="26"/>
      <c r="F28" s="18"/>
      <c r="G28" s="18"/>
    </row>
    <row r="29" spans="1:7" s="5" customFormat="1" ht="12.75" customHeight="1">
      <c r="A29" s="20" t="s">
        <v>19</v>
      </c>
      <c r="B29" s="21"/>
      <c r="C29" s="22" t="s">
        <v>20</v>
      </c>
      <c r="D29" s="25"/>
      <c r="E29" s="26"/>
      <c r="F29" s="18">
        <v>393175</v>
      </c>
      <c r="G29" s="18">
        <v>408273</v>
      </c>
    </row>
    <row r="30" spans="1:7" s="5" customFormat="1" ht="12.75" customHeight="1">
      <c r="A30" s="20" t="s">
        <v>21</v>
      </c>
      <c r="B30" s="21"/>
      <c r="C30" s="22" t="s">
        <v>22</v>
      </c>
      <c r="D30" s="25"/>
      <c r="E30" s="26"/>
      <c r="F30" s="18">
        <v>28819</v>
      </c>
      <c r="G30" s="18">
        <v>23686</v>
      </c>
    </row>
    <row r="31" spans="1:7" s="5" customFormat="1" ht="12.75" customHeight="1">
      <c r="A31" s="20" t="s">
        <v>23</v>
      </c>
      <c r="B31" s="21"/>
      <c r="C31" s="22" t="s">
        <v>24</v>
      </c>
      <c r="D31" s="25"/>
      <c r="E31" s="26"/>
      <c r="F31" s="18"/>
      <c r="G31" s="18"/>
    </row>
    <row r="32" spans="1:7" s="5" customFormat="1" ht="12.75" customHeight="1">
      <c r="A32" s="20" t="s">
        <v>25</v>
      </c>
      <c r="B32" s="21"/>
      <c r="C32" s="22" t="s">
        <v>26</v>
      </c>
      <c r="D32" s="25"/>
      <c r="E32" s="26"/>
      <c r="F32" s="18">
        <v>82470</v>
      </c>
      <c r="G32" s="18">
        <v>105263</v>
      </c>
    </row>
    <row r="33" spans="1:7" s="5" customFormat="1" ht="12.75" customHeight="1">
      <c r="A33" s="20" t="s">
        <v>27</v>
      </c>
      <c r="B33" s="21"/>
      <c r="C33" s="22" t="s">
        <v>28</v>
      </c>
      <c r="D33" s="25"/>
      <c r="E33" s="26"/>
      <c r="F33" s="18">
        <v>0</v>
      </c>
      <c r="G33" s="18">
        <v>0</v>
      </c>
    </row>
    <row r="34" spans="1:7" s="5" customFormat="1" ht="12.75" customHeight="1">
      <c r="A34" s="20" t="s">
        <v>29</v>
      </c>
      <c r="B34" s="21"/>
      <c r="C34" s="22" t="s">
        <v>30</v>
      </c>
      <c r="D34" s="25"/>
      <c r="E34" s="26"/>
      <c r="F34" s="18"/>
      <c r="G34" s="18"/>
    </row>
    <row r="35" spans="1:7" s="5" customFormat="1" ht="12.75" customHeight="1">
      <c r="A35" s="20" t="s">
        <v>31</v>
      </c>
      <c r="B35" s="21"/>
      <c r="C35" s="22" t="s">
        <v>32</v>
      </c>
      <c r="D35" s="25"/>
      <c r="E35" s="26"/>
      <c r="F35" s="18">
        <v>20087</v>
      </c>
      <c r="G35" s="18">
        <v>39556</v>
      </c>
    </row>
    <row r="36" spans="1:7" s="5" customFormat="1" ht="12.75" customHeight="1">
      <c r="A36" s="20" t="s">
        <v>33</v>
      </c>
      <c r="B36" s="34"/>
      <c r="C36" s="35" t="s">
        <v>34</v>
      </c>
      <c r="D36" s="36"/>
      <c r="E36" s="26"/>
      <c r="F36" s="18">
        <v>12416</v>
      </c>
      <c r="G36" s="18">
        <v>13908</v>
      </c>
    </row>
    <row r="37" spans="1:7" s="5" customFormat="1" ht="12.75" customHeight="1">
      <c r="A37" s="20" t="s">
        <v>35</v>
      </c>
      <c r="B37" s="21"/>
      <c r="C37" s="22" t="s">
        <v>36</v>
      </c>
      <c r="D37" s="25"/>
      <c r="E37" s="27"/>
      <c r="F37" s="18"/>
      <c r="G37" s="18"/>
    </row>
    <row r="38" spans="1:7" s="5" customFormat="1" ht="12.75" customHeight="1">
      <c r="A38" s="19" t="s">
        <v>37</v>
      </c>
      <c r="B38" s="37" t="s">
        <v>38</v>
      </c>
      <c r="C38" s="37"/>
      <c r="D38" s="27"/>
      <c r="E38" s="27"/>
      <c r="F38" s="18"/>
      <c r="G38" s="18"/>
    </row>
    <row r="39" spans="1:7" s="5" customFormat="1" ht="12.75" customHeight="1">
      <c r="A39" s="19" t="s">
        <v>39</v>
      </c>
      <c r="B39" s="37" t="s">
        <v>209</v>
      </c>
      <c r="C39" s="37"/>
      <c r="D39" s="27"/>
      <c r="E39" s="26"/>
      <c r="F39" s="18"/>
      <c r="G39" s="18"/>
    </row>
    <row r="40" spans="1:7" s="5" customFormat="1" ht="12.75" customHeight="1">
      <c r="A40" s="12" t="s">
        <v>40</v>
      </c>
      <c r="B40" s="14" t="s">
        <v>41</v>
      </c>
      <c r="C40" s="15"/>
      <c r="D40" s="16"/>
      <c r="E40" s="26"/>
      <c r="F40" s="101"/>
      <c r="G40" s="101"/>
    </row>
    <row r="41" spans="1:7" s="5" customFormat="1" ht="12.75" customHeight="1">
      <c r="A41" s="102" t="s">
        <v>42</v>
      </c>
      <c r="B41" s="103" t="s">
        <v>43</v>
      </c>
      <c r="C41" s="104"/>
      <c r="D41" s="105"/>
      <c r="E41" s="164" t="s">
        <v>270</v>
      </c>
      <c r="F41" s="100">
        <f>F42+F48++F49+F56+F57</f>
        <v>289079</v>
      </c>
      <c r="G41" s="100">
        <f>G42+G48++G49+G56+G57</f>
        <v>186938</v>
      </c>
    </row>
    <row r="42" spans="1:7" s="5" customFormat="1" ht="12.75" customHeight="1">
      <c r="A42" s="106" t="s">
        <v>3</v>
      </c>
      <c r="B42" s="107" t="s">
        <v>44</v>
      </c>
      <c r="C42" s="108"/>
      <c r="D42" s="109"/>
      <c r="E42" s="163" t="s">
        <v>269</v>
      </c>
      <c r="F42" s="90">
        <f>F43+F44+F45+F46+F47</f>
        <v>4431</v>
      </c>
      <c r="G42" s="90">
        <f>G43+G44+G45+G46+G47</f>
        <v>4231</v>
      </c>
    </row>
    <row r="43" spans="1:7" s="5" customFormat="1" ht="12.75" customHeight="1">
      <c r="A43" s="41" t="s">
        <v>5</v>
      </c>
      <c r="B43" s="34"/>
      <c r="C43" s="35" t="s">
        <v>45</v>
      </c>
      <c r="D43" s="36"/>
      <c r="E43" s="26"/>
      <c r="F43" s="18"/>
      <c r="G43" s="18"/>
    </row>
    <row r="44" spans="1:7" s="5" customFormat="1" ht="12.75" customHeight="1">
      <c r="A44" s="41" t="s">
        <v>7</v>
      </c>
      <c r="B44" s="34"/>
      <c r="C44" s="35" t="s">
        <v>46</v>
      </c>
      <c r="D44" s="36"/>
      <c r="E44" s="26"/>
      <c r="F44" s="18">
        <v>4431</v>
      </c>
      <c r="G44" s="18">
        <v>4231</v>
      </c>
    </row>
    <row r="45" spans="1:7" s="5" customFormat="1" ht="12.75">
      <c r="A45" s="41" t="s">
        <v>9</v>
      </c>
      <c r="B45" s="34"/>
      <c r="C45" s="35" t="s">
        <v>47</v>
      </c>
      <c r="D45" s="36"/>
      <c r="E45" s="26"/>
      <c r="F45" s="18"/>
      <c r="G45" s="18"/>
    </row>
    <row r="46" spans="1:7" s="5" customFormat="1" ht="12.75">
      <c r="A46" s="41" t="s">
        <v>11</v>
      </c>
      <c r="B46" s="34"/>
      <c r="C46" s="35" t="s">
        <v>48</v>
      </c>
      <c r="D46" s="36"/>
      <c r="E46" s="26"/>
      <c r="F46" s="18"/>
      <c r="G46" s="18"/>
    </row>
    <row r="47" spans="1:7" s="5" customFormat="1" ht="12.75" customHeight="1">
      <c r="A47" s="41" t="s">
        <v>13</v>
      </c>
      <c r="B47" s="38"/>
      <c r="C47" s="186" t="s">
        <v>49</v>
      </c>
      <c r="D47" s="186"/>
      <c r="E47" s="26"/>
      <c r="F47" s="18"/>
      <c r="G47" s="18"/>
    </row>
    <row r="48" spans="1:7" s="5" customFormat="1" ht="12.75" customHeight="1">
      <c r="A48" s="39" t="s">
        <v>15</v>
      </c>
      <c r="B48" s="43" t="s">
        <v>50</v>
      </c>
      <c r="C48" s="44"/>
      <c r="D48" s="45"/>
      <c r="E48" s="163" t="s">
        <v>271</v>
      </c>
      <c r="F48" s="18">
        <v>530</v>
      </c>
      <c r="G48" s="18">
        <v>324</v>
      </c>
    </row>
    <row r="49" spans="1:7" s="5" customFormat="1" ht="12.75" customHeight="1">
      <c r="A49" s="106" t="s">
        <v>37</v>
      </c>
      <c r="B49" s="107" t="s">
        <v>51</v>
      </c>
      <c r="C49" s="108"/>
      <c r="D49" s="109"/>
      <c r="E49" s="151"/>
      <c r="F49" s="90">
        <f>F50+F51+F52+F53+F54+F55</f>
        <v>226505</v>
      </c>
      <c r="G49" s="90">
        <v>177477</v>
      </c>
    </row>
    <row r="50" spans="1:7" s="5" customFormat="1" ht="12.75" customHeight="1">
      <c r="A50" s="41" t="s">
        <v>52</v>
      </c>
      <c r="B50" s="40"/>
      <c r="C50" s="46" t="s">
        <v>54</v>
      </c>
      <c r="D50" s="47"/>
      <c r="E50" s="27"/>
      <c r="F50" s="18"/>
      <c r="G50" s="18"/>
    </row>
    <row r="51" spans="1:7" s="5" customFormat="1" ht="12.75" customHeight="1">
      <c r="A51" s="48" t="s">
        <v>55</v>
      </c>
      <c r="B51" s="34"/>
      <c r="C51" s="35" t="s">
        <v>56</v>
      </c>
      <c r="D51" s="49"/>
      <c r="E51" s="50"/>
      <c r="F51" s="51"/>
      <c r="G51" s="51"/>
    </row>
    <row r="52" spans="1:7" s="5" customFormat="1" ht="12.75" customHeight="1">
      <c r="A52" s="41" t="s">
        <v>57</v>
      </c>
      <c r="B52" s="34"/>
      <c r="C52" s="35" t="s">
        <v>58</v>
      </c>
      <c r="D52" s="36"/>
      <c r="E52" s="27"/>
      <c r="F52" s="18"/>
      <c r="G52" s="18"/>
    </row>
    <row r="53" spans="1:7" s="5" customFormat="1" ht="12.75" customHeight="1">
      <c r="A53" s="41" t="s">
        <v>59</v>
      </c>
      <c r="B53" s="34"/>
      <c r="C53" s="186" t="s">
        <v>60</v>
      </c>
      <c r="D53" s="186"/>
      <c r="E53" s="165"/>
      <c r="F53" s="18"/>
      <c r="G53" s="18"/>
    </row>
    <row r="54" spans="1:7" s="5" customFormat="1" ht="12.75" customHeight="1">
      <c r="A54" s="41" t="s">
        <v>61</v>
      </c>
      <c r="B54" s="34"/>
      <c r="C54" s="35" t="s">
        <v>62</v>
      </c>
      <c r="D54" s="36"/>
      <c r="E54" s="165" t="s">
        <v>272</v>
      </c>
      <c r="F54" s="18">
        <v>225616</v>
      </c>
      <c r="G54" s="18">
        <v>172999</v>
      </c>
    </row>
    <row r="55" spans="1:7" s="5" customFormat="1" ht="12.75" customHeight="1">
      <c r="A55" s="41" t="s">
        <v>63</v>
      </c>
      <c r="B55" s="34"/>
      <c r="C55" s="35" t="s">
        <v>64</v>
      </c>
      <c r="D55" s="36"/>
      <c r="E55" s="165" t="s">
        <v>273</v>
      </c>
      <c r="F55" s="18">
        <v>889</v>
      </c>
      <c r="G55" s="18">
        <v>4478</v>
      </c>
    </row>
    <row r="56" spans="1:7" s="5" customFormat="1" ht="12.75" customHeight="1">
      <c r="A56" s="39" t="s">
        <v>39</v>
      </c>
      <c r="B56" s="52" t="s">
        <v>65</v>
      </c>
      <c r="C56" s="52"/>
      <c r="D56" s="53"/>
      <c r="E56" s="27"/>
      <c r="F56" s="18"/>
      <c r="G56" s="18"/>
    </row>
    <row r="57" spans="1:7" s="5" customFormat="1" ht="12.75" customHeight="1">
      <c r="A57" s="39" t="s">
        <v>66</v>
      </c>
      <c r="B57" s="52" t="s">
        <v>67</v>
      </c>
      <c r="C57" s="52"/>
      <c r="D57" s="53"/>
      <c r="E57" s="165" t="s">
        <v>274</v>
      </c>
      <c r="F57" s="18">
        <v>57613</v>
      </c>
      <c r="G57" s="18">
        <v>4906</v>
      </c>
    </row>
    <row r="58" spans="1:7" s="5" customFormat="1" ht="12.75" customHeight="1">
      <c r="A58" s="110"/>
      <c r="B58" s="111" t="s">
        <v>68</v>
      </c>
      <c r="C58" s="112"/>
      <c r="D58" s="113"/>
      <c r="E58" s="114"/>
      <c r="F58" s="145">
        <f>F20+F40+F41</f>
        <v>826047</v>
      </c>
      <c r="G58" s="145">
        <f>G20+G40+G41</f>
        <v>778816</v>
      </c>
    </row>
    <row r="59" spans="1:7" s="5" customFormat="1" ht="12.75" customHeight="1">
      <c r="A59" s="115" t="s">
        <v>69</v>
      </c>
      <c r="B59" s="116" t="s">
        <v>70</v>
      </c>
      <c r="C59" s="116"/>
      <c r="D59" s="117"/>
      <c r="E59" s="165" t="s">
        <v>275</v>
      </c>
      <c r="F59" s="146">
        <f>F60+F61+F62+F63</f>
        <v>593206</v>
      </c>
      <c r="G59" s="146">
        <f>G60+G61+G62+G63</f>
        <v>598570</v>
      </c>
    </row>
    <row r="60" spans="1:7" s="5" customFormat="1" ht="12.75" customHeight="1">
      <c r="A60" s="19" t="s">
        <v>3</v>
      </c>
      <c r="B60" s="37" t="s">
        <v>71</v>
      </c>
      <c r="C60" s="37"/>
      <c r="D60" s="27"/>
      <c r="E60" s="27"/>
      <c r="F60" s="18">
        <v>12186</v>
      </c>
      <c r="G60" s="18">
        <v>17017</v>
      </c>
    </row>
    <row r="61" spans="1:7" s="5" customFormat="1" ht="12.75" customHeight="1">
      <c r="A61" s="30" t="s">
        <v>15</v>
      </c>
      <c r="B61" s="31" t="s">
        <v>72</v>
      </c>
      <c r="C61" s="32"/>
      <c r="D61" s="33"/>
      <c r="E61" s="54"/>
      <c r="F61" s="147">
        <v>507149</v>
      </c>
      <c r="G61" s="147">
        <v>542111</v>
      </c>
    </row>
    <row r="62" spans="1:7" s="5" customFormat="1" ht="12.75" customHeight="1">
      <c r="A62" s="19" t="s">
        <v>37</v>
      </c>
      <c r="B62" s="181" t="s">
        <v>73</v>
      </c>
      <c r="C62" s="181"/>
      <c r="D62" s="181"/>
      <c r="E62" s="27"/>
      <c r="F62" s="18">
        <v>70644</v>
      </c>
      <c r="G62" s="18">
        <v>33874</v>
      </c>
    </row>
    <row r="63" spans="1:7" s="5" customFormat="1" ht="12.75" customHeight="1">
      <c r="A63" s="19" t="s">
        <v>74</v>
      </c>
      <c r="B63" s="37" t="s">
        <v>75</v>
      </c>
      <c r="C63" s="21"/>
      <c r="D63" s="17"/>
      <c r="E63" s="27"/>
      <c r="F63" s="18">
        <v>3227</v>
      </c>
      <c r="G63" s="18">
        <v>5568</v>
      </c>
    </row>
    <row r="64" spans="1:7" s="5" customFormat="1" ht="12.75" customHeight="1">
      <c r="A64" s="86" t="s">
        <v>76</v>
      </c>
      <c r="B64" s="87" t="s">
        <v>77</v>
      </c>
      <c r="C64" s="88"/>
      <c r="D64" s="89"/>
      <c r="E64" s="164" t="s">
        <v>276</v>
      </c>
      <c r="F64" s="100">
        <f>F65+F69</f>
        <v>232841</v>
      </c>
      <c r="G64" s="100">
        <f>G65+G69</f>
        <v>180246</v>
      </c>
    </row>
    <row r="65" spans="1:7" s="5" customFormat="1" ht="12.75" customHeight="1">
      <c r="A65" s="91" t="s">
        <v>3</v>
      </c>
      <c r="B65" s="92" t="s">
        <v>78</v>
      </c>
      <c r="C65" s="118"/>
      <c r="D65" s="119"/>
      <c r="E65" s="99"/>
      <c r="F65" s="90">
        <f>F66+F67+F68</f>
        <v>0</v>
      </c>
      <c r="G65" s="90">
        <f>G66+G67+G68</f>
        <v>0</v>
      </c>
    </row>
    <row r="66" spans="1:7" s="5" customFormat="1" ht="12.75">
      <c r="A66" s="20" t="s">
        <v>5</v>
      </c>
      <c r="B66" s="55"/>
      <c r="C66" s="22" t="s">
        <v>79</v>
      </c>
      <c r="D66" s="56"/>
      <c r="E66" s="27"/>
      <c r="F66" s="18"/>
      <c r="G66" s="18"/>
    </row>
    <row r="67" spans="1:7" s="5" customFormat="1" ht="12.75" customHeight="1">
      <c r="A67" s="20" t="s">
        <v>7</v>
      </c>
      <c r="B67" s="21"/>
      <c r="C67" s="22" t="s">
        <v>80</v>
      </c>
      <c r="D67" s="25"/>
      <c r="E67" s="27"/>
      <c r="F67" s="18"/>
      <c r="G67" s="18"/>
    </row>
    <row r="68" spans="1:7" s="5" customFormat="1" ht="12.75" customHeight="1">
      <c r="A68" s="20" t="s">
        <v>81</v>
      </c>
      <c r="B68" s="21"/>
      <c r="C68" s="22" t="s">
        <v>82</v>
      </c>
      <c r="D68" s="25"/>
      <c r="E68" s="26"/>
      <c r="F68" s="18"/>
      <c r="G68" s="18"/>
    </row>
    <row r="69" spans="1:7" s="57" customFormat="1" ht="12.75" customHeight="1">
      <c r="A69" s="106" t="s">
        <v>15</v>
      </c>
      <c r="B69" s="120" t="s">
        <v>83</v>
      </c>
      <c r="C69" s="121"/>
      <c r="D69" s="122"/>
      <c r="E69" s="123"/>
      <c r="F69" s="148">
        <f>F70+F71+F72+F73+F74+F75+F78+F79+F80+F81+F82+F83</f>
        <v>232841</v>
      </c>
      <c r="G69" s="148">
        <v>180246</v>
      </c>
    </row>
    <row r="70" spans="1:7" s="5" customFormat="1" ht="12.75" customHeight="1">
      <c r="A70" s="20" t="s">
        <v>17</v>
      </c>
      <c r="B70" s="21"/>
      <c r="C70" s="22" t="s">
        <v>84</v>
      </c>
      <c r="D70" s="23"/>
      <c r="E70" s="27"/>
      <c r="F70" s="18"/>
      <c r="G70" s="18"/>
    </row>
    <row r="71" spans="1:7" s="5" customFormat="1" ht="12.75" customHeight="1">
      <c r="A71" s="20" t="s">
        <v>19</v>
      </c>
      <c r="B71" s="55"/>
      <c r="C71" s="22" t="s">
        <v>85</v>
      </c>
      <c r="D71" s="56"/>
      <c r="E71" s="27"/>
      <c r="F71" s="18"/>
      <c r="G71" s="18"/>
    </row>
    <row r="72" spans="1:7" s="5" customFormat="1" ht="12.75">
      <c r="A72" s="20" t="s">
        <v>21</v>
      </c>
      <c r="B72" s="55"/>
      <c r="C72" s="22" t="s">
        <v>86</v>
      </c>
      <c r="D72" s="56"/>
      <c r="E72" s="27"/>
      <c r="F72" s="18"/>
      <c r="G72" s="18"/>
    </row>
    <row r="73" spans="1:7" s="5" customFormat="1" ht="12.75">
      <c r="A73" s="58" t="s">
        <v>23</v>
      </c>
      <c r="B73" s="40"/>
      <c r="C73" s="59" t="s">
        <v>87</v>
      </c>
      <c r="D73" s="47"/>
      <c r="E73" s="27"/>
      <c r="F73" s="18"/>
      <c r="G73" s="18"/>
    </row>
    <row r="74" spans="1:7" s="5" customFormat="1" ht="12.75">
      <c r="A74" s="19" t="s">
        <v>25</v>
      </c>
      <c r="B74" s="29"/>
      <c r="C74" s="29" t="s">
        <v>88</v>
      </c>
      <c r="D74" s="23"/>
      <c r="E74" s="23"/>
      <c r="F74" s="18"/>
      <c r="G74" s="18"/>
    </row>
    <row r="75" spans="1:7" s="5" customFormat="1" ht="12.75" customHeight="1">
      <c r="A75" s="124" t="s">
        <v>27</v>
      </c>
      <c r="B75" s="121"/>
      <c r="C75" s="125" t="s">
        <v>89</v>
      </c>
      <c r="D75" s="126"/>
      <c r="E75" s="99"/>
      <c r="F75" s="90">
        <f>F76+F77</f>
        <v>0</v>
      </c>
      <c r="G75" s="90">
        <f>G76+G77</f>
        <v>0</v>
      </c>
    </row>
    <row r="76" spans="1:7" s="5" customFormat="1" ht="12.75" customHeight="1">
      <c r="A76" s="41" t="s">
        <v>90</v>
      </c>
      <c r="B76" s="34"/>
      <c r="C76" s="49"/>
      <c r="D76" s="36" t="s">
        <v>91</v>
      </c>
      <c r="E76" s="27"/>
      <c r="F76" s="18"/>
      <c r="G76" s="18"/>
    </row>
    <row r="77" spans="1:7" s="5" customFormat="1" ht="12.75" customHeight="1">
      <c r="A77" s="41" t="s">
        <v>92</v>
      </c>
      <c r="B77" s="34"/>
      <c r="C77" s="49"/>
      <c r="D77" s="36" t="s">
        <v>93</v>
      </c>
      <c r="E77" s="26"/>
      <c r="F77" s="18"/>
      <c r="G77" s="18"/>
    </row>
    <row r="78" spans="1:7" s="5" customFormat="1" ht="12.75" customHeight="1">
      <c r="A78" s="41" t="s">
        <v>29</v>
      </c>
      <c r="B78" s="44"/>
      <c r="C78" s="60" t="s">
        <v>94</v>
      </c>
      <c r="D78" s="61"/>
      <c r="E78" s="26"/>
      <c r="F78" s="18"/>
      <c r="G78" s="18"/>
    </row>
    <row r="79" spans="1:7" s="5" customFormat="1" ht="12.75" customHeight="1">
      <c r="A79" s="41" t="s">
        <v>31</v>
      </c>
      <c r="B79" s="62"/>
      <c r="C79" s="35" t="s">
        <v>95</v>
      </c>
      <c r="D79" s="63"/>
      <c r="E79" s="27"/>
      <c r="F79" s="18"/>
      <c r="G79" s="18"/>
    </row>
    <row r="80" spans="1:7" s="5" customFormat="1" ht="12.75" customHeight="1">
      <c r="A80" s="41" t="s">
        <v>33</v>
      </c>
      <c r="B80" s="21"/>
      <c r="C80" s="22" t="s">
        <v>96</v>
      </c>
      <c r="D80" s="25"/>
      <c r="E80" s="151"/>
      <c r="F80" s="18">
        <v>49745</v>
      </c>
      <c r="G80" s="18">
        <v>77514</v>
      </c>
    </row>
    <row r="81" spans="1:7" s="5" customFormat="1" ht="12.75" customHeight="1">
      <c r="A81" s="41" t="s">
        <v>35</v>
      </c>
      <c r="B81" s="21"/>
      <c r="C81" s="22" t="s">
        <v>97</v>
      </c>
      <c r="D81" s="25"/>
      <c r="E81" s="27"/>
      <c r="F81" s="18">
        <v>86630</v>
      </c>
      <c r="G81" s="18">
        <v>6319</v>
      </c>
    </row>
    <row r="82" spans="1:7" s="5" customFormat="1" ht="12.75" customHeight="1">
      <c r="A82" s="20" t="s">
        <v>98</v>
      </c>
      <c r="B82" s="34"/>
      <c r="C82" s="35" t="s">
        <v>99</v>
      </c>
      <c r="D82" s="36"/>
      <c r="E82" s="27"/>
      <c r="F82" s="18">
        <v>96413</v>
      </c>
      <c r="G82" s="18">
        <v>96413</v>
      </c>
    </row>
    <row r="83" spans="1:7" s="5" customFormat="1" ht="12.75" customHeight="1">
      <c r="A83" s="20" t="s">
        <v>100</v>
      </c>
      <c r="B83" s="21"/>
      <c r="C83" s="22" t="s">
        <v>101</v>
      </c>
      <c r="D83" s="25"/>
      <c r="E83" s="26"/>
      <c r="F83" s="18">
        <v>53</v>
      </c>
      <c r="G83" s="18"/>
    </row>
    <row r="84" spans="1:9" s="5" customFormat="1" ht="12.75" customHeight="1">
      <c r="A84" s="86" t="s">
        <v>102</v>
      </c>
      <c r="B84" s="116" t="s">
        <v>103</v>
      </c>
      <c r="C84" s="128"/>
      <c r="D84" s="129"/>
      <c r="E84" s="130"/>
      <c r="F84" s="100">
        <f>F85+F86+F89+F90</f>
        <v>0</v>
      </c>
      <c r="G84" s="100">
        <f>G85+G86+G89+G90</f>
        <v>0</v>
      </c>
      <c r="I84" s="5">
        <f>SUM(F58-F59-F64)</f>
        <v>0</v>
      </c>
    </row>
    <row r="85" spans="1:7" s="5" customFormat="1" ht="12.75" customHeight="1">
      <c r="A85" s="19" t="s">
        <v>3</v>
      </c>
      <c r="B85" s="37" t="s">
        <v>104</v>
      </c>
      <c r="C85" s="21"/>
      <c r="D85" s="17"/>
      <c r="E85" s="26"/>
      <c r="F85" s="18"/>
      <c r="G85" s="18"/>
    </row>
    <row r="86" spans="1:7" s="5" customFormat="1" ht="12.75" customHeight="1">
      <c r="A86" s="91" t="s">
        <v>15</v>
      </c>
      <c r="B86" s="92" t="s">
        <v>105</v>
      </c>
      <c r="C86" s="118"/>
      <c r="D86" s="119"/>
      <c r="E86" s="99"/>
      <c r="F86" s="90">
        <f>F87+F88</f>
        <v>0</v>
      </c>
      <c r="G86" s="90">
        <f>G87+G88</f>
        <v>0</v>
      </c>
    </row>
    <row r="87" spans="1:7" s="5" customFormat="1" ht="12.75" customHeight="1">
      <c r="A87" s="20" t="s">
        <v>17</v>
      </c>
      <c r="B87" s="21"/>
      <c r="C87" s="22" t="s">
        <v>106</v>
      </c>
      <c r="D87" s="25"/>
      <c r="E87" s="27"/>
      <c r="F87" s="18"/>
      <c r="G87" s="18"/>
    </row>
    <row r="88" spans="1:7" s="5" customFormat="1" ht="12.75" customHeight="1">
      <c r="A88" s="20" t="s">
        <v>19</v>
      </c>
      <c r="B88" s="21"/>
      <c r="C88" s="22" t="s">
        <v>107</v>
      </c>
      <c r="D88" s="25"/>
      <c r="E88" s="27"/>
      <c r="F88" s="18"/>
      <c r="G88" s="18"/>
    </row>
    <row r="89" spans="1:7" s="5" customFormat="1" ht="12.75" customHeight="1">
      <c r="A89" s="39" t="s">
        <v>37</v>
      </c>
      <c r="B89" s="49" t="s">
        <v>108</v>
      </c>
      <c r="C89" s="49"/>
      <c r="D89" s="42"/>
      <c r="E89" s="27"/>
      <c r="F89" s="18"/>
      <c r="G89" s="18"/>
    </row>
    <row r="90" spans="1:7" s="5" customFormat="1" ht="12.75" customHeight="1">
      <c r="A90" s="95" t="s">
        <v>39</v>
      </c>
      <c r="B90" s="96" t="s">
        <v>109</v>
      </c>
      <c r="C90" s="97"/>
      <c r="D90" s="98"/>
      <c r="E90" s="164"/>
      <c r="F90" s="90">
        <f>F91+F92</f>
        <v>0</v>
      </c>
      <c r="G90" s="90">
        <f>G91+G92</f>
        <v>0</v>
      </c>
    </row>
    <row r="91" spans="1:7" s="5" customFormat="1" ht="12.75" customHeight="1">
      <c r="A91" s="135" t="s">
        <v>110</v>
      </c>
      <c r="B91" s="88"/>
      <c r="C91" s="136" t="s">
        <v>111</v>
      </c>
      <c r="D91" s="137"/>
      <c r="E91" s="130"/>
      <c r="F91" s="90"/>
      <c r="G91" s="90">
        <v>0</v>
      </c>
    </row>
    <row r="92" spans="1:7" s="5" customFormat="1" ht="12.75" customHeight="1">
      <c r="A92" s="135" t="s">
        <v>112</v>
      </c>
      <c r="B92" s="88"/>
      <c r="C92" s="136" t="s">
        <v>113</v>
      </c>
      <c r="D92" s="137"/>
      <c r="E92" s="130"/>
      <c r="F92" s="90">
        <v>0</v>
      </c>
      <c r="G92" s="90">
        <v>0</v>
      </c>
    </row>
    <row r="93" spans="1:7" s="5" customFormat="1" ht="12.75" customHeight="1">
      <c r="A93" s="12" t="s">
        <v>114</v>
      </c>
      <c r="B93" s="64" t="s">
        <v>115</v>
      </c>
      <c r="C93" s="65"/>
      <c r="D93" s="65"/>
      <c r="E93" s="26"/>
      <c r="F93" s="101"/>
      <c r="G93" s="101"/>
    </row>
    <row r="94" spans="1:7" s="5" customFormat="1" ht="25.5" customHeight="1">
      <c r="A94" s="86"/>
      <c r="B94" s="182" t="s">
        <v>116</v>
      </c>
      <c r="C94" s="182"/>
      <c r="D94" s="182"/>
      <c r="E94" s="127"/>
      <c r="F94" s="100">
        <f>IF(F59+F64+F84+F93=F58,F59+F64+F84+F93,0)</f>
        <v>826047</v>
      </c>
      <c r="G94" s="100">
        <f>IF(G59+G64+G84+G93=G58,G59+G64+G84+G93,0)</f>
        <v>778816</v>
      </c>
    </row>
    <row r="95" spans="1:7" s="5" customFormat="1" ht="12.75">
      <c r="A95" s="66"/>
      <c r="B95" s="67"/>
      <c r="C95" s="67"/>
      <c r="D95" s="67"/>
      <c r="E95" s="67"/>
      <c r="F95" s="2"/>
      <c r="G95" s="2"/>
    </row>
    <row r="96" spans="1:7" s="5" customFormat="1" ht="12.75" customHeight="1">
      <c r="A96" s="183" t="s">
        <v>202</v>
      </c>
      <c r="B96" s="184"/>
      <c r="C96" s="184"/>
      <c r="D96" s="184"/>
      <c r="E96" s="184"/>
      <c r="F96" s="185" t="s">
        <v>216</v>
      </c>
      <c r="G96" s="185"/>
    </row>
    <row r="97" spans="1:7" s="5" customFormat="1" ht="12.75" customHeight="1">
      <c r="A97" s="179" t="s">
        <v>217</v>
      </c>
      <c r="B97" s="179"/>
      <c r="C97" s="179"/>
      <c r="D97" s="179"/>
      <c r="E97" s="179"/>
      <c r="F97" s="180" t="s">
        <v>218</v>
      </c>
      <c r="G97" s="180"/>
    </row>
    <row r="98" spans="1:7" s="5" customFormat="1" ht="12.75" customHeight="1">
      <c r="A98" s="191" t="s">
        <v>213</v>
      </c>
      <c r="B98" s="191"/>
      <c r="C98" s="191"/>
      <c r="D98" s="191"/>
      <c r="E98" s="6" t="s">
        <v>214</v>
      </c>
      <c r="F98" s="192" t="s">
        <v>215</v>
      </c>
      <c r="G98" s="192"/>
    </row>
    <row r="99" spans="1:7" s="5" customFormat="1" ht="13.5" customHeight="1">
      <c r="A99" s="193" t="s">
        <v>279</v>
      </c>
      <c r="B99" s="193"/>
      <c r="C99" s="193"/>
      <c r="D99" s="193"/>
      <c r="E99" s="193"/>
      <c r="F99" s="193"/>
      <c r="G99" s="193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5">
    <mergeCell ref="A98:D98"/>
    <mergeCell ref="F98:G98"/>
    <mergeCell ref="A99:G99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E2:G2"/>
    <mergeCell ref="E3:G3"/>
    <mergeCell ref="A5:G6"/>
    <mergeCell ref="A7:G7"/>
    <mergeCell ref="B19:D19"/>
    <mergeCell ref="A97:E97"/>
    <mergeCell ref="F97:G97"/>
    <mergeCell ref="B62:D62"/>
    <mergeCell ref="B94:D94"/>
    <mergeCell ref="A96:E96"/>
    <mergeCell ref="F96:G96"/>
    <mergeCell ref="C47:D47"/>
    <mergeCell ref="C53:D53"/>
  </mergeCells>
  <printOptions/>
  <pageMargins left="0.35433070866141736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28">
      <selection activeCell="K46" sqref="K46"/>
    </sheetView>
  </sheetViews>
  <sheetFormatPr defaultColWidth="9.140625" defaultRowHeight="12.75"/>
  <cols>
    <col min="1" max="1" width="5.57421875" style="78" customWidth="1"/>
    <col min="2" max="2" width="0" style="78" hidden="1" customWidth="1"/>
    <col min="3" max="3" width="30.140625" style="78" customWidth="1"/>
    <col min="4" max="4" width="18.28125" style="78" customWidth="1"/>
    <col min="5" max="5" width="0" style="78" hidden="1" customWidth="1"/>
    <col min="6" max="6" width="11.7109375" style="78" customWidth="1"/>
    <col min="7" max="7" width="8.57421875" style="78" customWidth="1"/>
    <col min="8" max="8" width="12.140625" style="78" customWidth="1"/>
    <col min="9" max="9" width="13.140625" style="78" customWidth="1"/>
    <col min="10" max="16384" width="9.140625" style="78" customWidth="1"/>
  </cols>
  <sheetData>
    <row r="1" spans="4:9" ht="15.75">
      <c r="D1" s="68"/>
      <c r="G1" s="78" t="s">
        <v>117</v>
      </c>
      <c r="H1" s="69"/>
      <c r="I1" s="69"/>
    </row>
    <row r="2" spans="7:9" ht="15.75">
      <c r="G2" s="78" t="s">
        <v>249</v>
      </c>
      <c r="H2" s="69"/>
      <c r="I2" s="69"/>
    </row>
    <row r="4" spans="1:9" ht="15.75">
      <c r="A4" s="203" t="s">
        <v>118</v>
      </c>
      <c r="B4" s="203"/>
      <c r="C4" s="203"/>
      <c r="D4" s="203"/>
      <c r="E4" s="203"/>
      <c r="F4" s="203"/>
      <c r="G4" s="203"/>
      <c r="H4" s="203"/>
      <c r="I4" s="203"/>
    </row>
    <row r="5" spans="1:9" ht="15.75">
      <c r="A5" s="204" t="s">
        <v>119</v>
      </c>
      <c r="B5" s="204"/>
      <c r="C5" s="204"/>
      <c r="D5" s="204"/>
      <c r="E5" s="204"/>
      <c r="F5" s="204"/>
      <c r="G5" s="204"/>
      <c r="H5" s="204"/>
      <c r="I5" s="204"/>
    </row>
    <row r="6" spans="1:9" ht="15.75">
      <c r="A6" s="203" t="s">
        <v>203</v>
      </c>
      <c r="B6" s="203"/>
      <c r="C6" s="203"/>
      <c r="D6" s="203"/>
      <c r="E6" s="203"/>
      <c r="F6" s="203"/>
      <c r="G6" s="203"/>
      <c r="H6" s="203"/>
      <c r="I6" s="203"/>
    </row>
    <row r="7" spans="1:9" ht="15">
      <c r="A7" s="175" t="s">
        <v>120</v>
      </c>
      <c r="B7" s="175"/>
      <c r="C7" s="175"/>
      <c r="D7" s="175"/>
      <c r="E7" s="175"/>
      <c r="F7" s="175"/>
      <c r="G7" s="175"/>
      <c r="H7" s="175"/>
      <c r="I7" s="175"/>
    </row>
    <row r="8" spans="1:9" ht="15">
      <c r="A8" s="175" t="s">
        <v>265</v>
      </c>
      <c r="B8" s="175"/>
      <c r="C8" s="175"/>
      <c r="D8" s="175"/>
      <c r="E8" s="175"/>
      <c r="F8" s="175"/>
      <c r="G8" s="175"/>
      <c r="H8" s="175"/>
      <c r="I8" s="175"/>
    </row>
    <row r="9" spans="1:9" ht="15">
      <c r="A9" s="175" t="s">
        <v>121</v>
      </c>
      <c r="B9" s="175"/>
      <c r="C9" s="175"/>
      <c r="D9" s="175"/>
      <c r="E9" s="175"/>
      <c r="F9" s="175"/>
      <c r="G9" s="175"/>
      <c r="H9" s="175"/>
      <c r="I9" s="175"/>
    </row>
    <row r="10" spans="1:9" ht="15">
      <c r="A10" s="175" t="s">
        <v>122</v>
      </c>
      <c r="B10" s="175"/>
      <c r="C10" s="175"/>
      <c r="D10" s="175"/>
      <c r="E10" s="175"/>
      <c r="F10" s="175"/>
      <c r="G10" s="175"/>
      <c r="H10" s="175"/>
      <c r="I10" s="175"/>
    </row>
    <row r="11" spans="1:9" ht="9.75" customHeight="1">
      <c r="A11" s="201"/>
      <c r="B11" s="201"/>
      <c r="C11" s="201"/>
      <c r="D11" s="201"/>
      <c r="E11" s="201"/>
      <c r="F11" s="201"/>
      <c r="G11" s="201"/>
      <c r="H11" s="201"/>
      <c r="I11" s="201"/>
    </row>
    <row r="12" spans="1:9" ht="14.25">
      <c r="A12" s="176" t="s">
        <v>123</v>
      </c>
      <c r="B12" s="176"/>
      <c r="C12" s="176"/>
      <c r="D12" s="176"/>
      <c r="E12" s="176"/>
      <c r="F12" s="176"/>
      <c r="G12" s="176"/>
      <c r="H12" s="176"/>
      <c r="I12" s="176"/>
    </row>
    <row r="13" spans="1:9" ht="15">
      <c r="A13" s="175"/>
      <c r="B13" s="175"/>
      <c r="C13" s="175"/>
      <c r="D13" s="175"/>
      <c r="E13" s="175"/>
      <c r="F13" s="175"/>
      <c r="G13" s="175"/>
      <c r="H13" s="175"/>
      <c r="I13" s="175"/>
    </row>
    <row r="14" spans="1:9" ht="14.25">
      <c r="A14" s="176" t="s">
        <v>266</v>
      </c>
      <c r="B14" s="176"/>
      <c r="C14" s="176"/>
      <c r="D14" s="176"/>
      <c r="E14" s="176"/>
      <c r="F14" s="176"/>
      <c r="G14" s="176"/>
      <c r="H14" s="176"/>
      <c r="I14" s="176"/>
    </row>
    <row r="15" spans="1:9" ht="9.75" customHeight="1">
      <c r="A15" s="83"/>
      <c r="B15" s="82"/>
      <c r="C15" s="82"/>
      <c r="D15" s="82"/>
      <c r="E15" s="82"/>
      <c r="F15" s="82"/>
      <c r="G15" s="82"/>
      <c r="H15" s="82"/>
      <c r="I15" s="82"/>
    </row>
    <row r="16" spans="1:9" ht="15">
      <c r="A16" s="175" t="s">
        <v>267</v>
      </c>
      <c r="B16" s="175"/>
      <c r="C16" s="175"/>
      <c r="D16" s="175"/>
      <c r="E16" s="175"/>
      <c r="F16" s="175"/>
      <c r="G16" s="175"/>
      <c r="H16" s="175"/>
      <c r="I16" s="175"/>
    </row>
    <row r="17" spans="1:9" ht="15">
      <c r="A17" s="175" t="s">
        <v>258</v>
      </c>
      <c r="B17" s="175"/>
      <c r="C17" s="175"/>
      <c r="D17" s="175"/>
      <c r="E17" s="175"/>
      <c r="F17" s="175"/>
      <c r="G17" s="175"/>
      <c r="H17" s="175"/>
      <c r="I17" s="175"/>
    </row>
    <row r="18" spans="1:9" s="82" customFormat="1" ht="15" customHeight="1">
      <c r="A18" s="206" t="s">
        <v>259</v>
      </c>
      <c r="B18" s="206"/>
      <c r="C18" s="206"/>
      <c r="D18" s="206"/>
      <c r="E18" s="206"/>
      <c r="F18" s="206"/>
      <c r="G18" s="206"/>
      <c r="H18" s="206"/>
      <c r="I18" s="206"/>
    </row>
    <row r="19" spans="1:9" s="77" customFormat="1" ht="49.5" customHeight="1">
      <c r="A19" s="205" t="s">
        <v>260</v>
      </c>
      <c r="B19" s="205"/>
      <c r="C19" s="205" t="s">
        <v>261</v>
      </c>
      <c r="D19" s="205"/>
      <c r="E19" s="205"/>
      <c r="F19" s="205"/>
      <c r="G19" s="79" t="s">
        <v>124</v>
      </c>
      <c r="H19" s="70" t="s">
        <v>125</v>
      </c>
      <c r="I19" s="70" t="s">
        <v>126</v>
      </c>
    </row>
    <row r="20" spans="1:9" ht="15.75" customHeight="1">
      <c r="A20" s="134" t="s">
        <v>1</v>
      </c>
      <c r="B20" s="132" t="s">
        <v>127</v>
      </c>
      <c r="C20" s="168" t="s">
        <v>127</v>
      </c>
      <c r="D20" s="168"/>
      <c r="E20" s="168"/>
      <c r="F20" s="168"/>
      <c r="G20" s="166" t="s">
        <v>280</v>
      </c>
      <c r="H20" s="132">
        <f>H21+H26+H27</f>
        <v>1343187</v>
      </c>
      <c r="I20" s="132">
        <f>I21+I26+I27</f>
        <v>1451149</v>
      </c>
    </row>
    <row r="21" spans="1:9" ht="15.75" customHeight="1">
      <c r="A21" s="133" t="s">
        <v>3</v>
      </c>
      <c r="B21" s="138" t="s">
        <v>128</v>
      </c>
      <c r="C21" s="202" t="s">
        <v>128</v>
      </c>
      <c r="D21" s="202"/>
      <c r="E21" s="202"/>
      <c r="F21" s="202"/>
      <c r="G21" s="138"/>
      <c r="H21" s="132">
        <f>H22+H23+H24+H25</f>
        <v>1343037</v>
      </c>
      <c r="I21" s="132">
        <f>I22+I23+I24+I25</f>
        <v>1451149</v>
      </c>
    </row>
    <row r="22" spans="1:9" ht="15.75" customHeight="1">
      <c r="A22" s="73" t="s">
        <v>129</v>
      </c>
      <c r="B22" s="74" t="s">
        <v>71</v>
      </c>
      <c r="C22" s="174" t="s">
        <v>71</v>
      </c>
      <c r="D22" s="174"/>
      <c r="E22" s="174"/>
      <c r="F22" s="174"/>
      <c r="G22" s="74"/>
      <c r="H22" s="155">
        <v>929154</v>
      </c>
      <c r="I22" s="73">
        <v>1029787</v>
      </c>
    </row>
    <row r="23" spans="1:9" ht="15.75" customHeight="1">
      <c r="A23" s="73" t="s">
        <v>130</v>
      </c>
      <c r="B23" s="76" t="s">
        <v>131</v>
      </c>
      <c r="C23" s="172" t="s">
        <v>131</v>
      </c>
      <c r="D23" s="172"/>
      <c r="E23" s="172"/>
      <c r="F23" s="172"/>
      <c r="G23" s="76"/>
      <c r="H23" s="76">
        <v>389290</v>
      </c>
      <c r="I23" s="73">
        <v>381956</v>
      </c>
    </row>
    <row r="24" spans="1:9" ht="15.75" customHeight="1">
      <c r="A24" s="73" t="s">
        <v>132</v>
      </c>
      <c r="B24" s="74" t="s">
        <v>133</v>
      </c>
      <c r="C24" s="172" t="s">
        <v>133</v>
      </c>
      <c r="D24" s="172"/>
      <c r="E24" s="172"/>
      <c r="F24" s="172"/>
      <c r="G24" s="74"/>
      <c r="H24" s="76">
        <v>21237</v>
      </c>
      <c r="I24" s="73">
        <v>36462</v>
      </c>
    </row>
    <row r="25" spans="1:9" ht="15.75" customHeight="1">
      <c r="A25" s="73" t="s">
        <v>134</v>
      </c>
      <c r="B25" s="76" t="s">
        <v>135</v>
      </c>
      <c r="C25" s="172" t="s">
        <v>135</v>
      </c>
      <c r="D25" s="172"/>
      <c r="E25" s="172"/>
      <c r="F25" s="172"/>
      <c r="G25" s="76"/>
      <c r="H25" s="76">
        <v>3356</v>
      </c>
      <c r="I25" s="73">
        <v>2944</v>
      </c>
    </row>
    <row r="26" spans="1:9" ht="15.75" customHeight="1">
      <c r="A26" s="73" t="s">
        <v>15</v>
      </c>
      <c r="B26" s="74" t="s">
        <v>136</v>
      </c>
      <c r="C26" s="172" t="s">
        <v>136</v>
      </c>
      <c r="D26" s="172"/>
      <c r="E26" s="172"/>
      <c r="F26" s="172"/>
      <c r="G26" s="74"/>
      <c r="H26" s="72"/>
      <c r="I26" s="71"/>
    </row>
    <row r="27" spans="1:9" ht="15.75" customHeight="1">
      <c r="A27" s="133" t="s">
        <v>37</v>
      </c>
      <c r="B27" s="138" t="s">
        <v>137</v>
      </c>
      <c r="C27" s="177" t="s">
        <v>137</v>
      </c>
      <c r="D27" s="177"/>
      <c r="E27" s="177"/>
      <c r="F27" s="177"/>
      <c r="G27" s="138"/>
      <c r="H27" s="132">
        <f>H28+H29</f>
        <v>150</v>
      </c>
      <c r="I27" s="132">
        <v>0</v>
      </c>
    </row>
    <row r="28" spans="1:9" ht="15.75" customHeight="1">
      <c r="A28" s="73" t="s">
        <v>138</v>
      </c>
      <c r="B28" s="76" t="s">
        <v>139</v>
      </c>
      <c r="C28" s="172" t="s">
        <v>139</v>
      </c>
      <c r="D28" s="172"/>
      <c r="E28" s="172"/>
      <c r="F28" s="172"/>
      <c r="G28" s="76"/>
      <c r="H28" s="162">
        <v>150</v>
      </c>
      <c r="I28" s="73">
        <v>0</v>
      </c>
    </row>
    <row r="29" spans="1:9" ht="15.75" customHeight="1">
      <c r="A29" s="73" t="s">
        <v>140</v>
      </c>
      <c r="B29" s="76" t="s">
        <v>141</v>
      </c>
      <c r="C29" s="172" t="s">
        <v>141</v>
      </c>
      <c r="D29" s="172"/>
      <c r="E29" s="172"/>
      <c r="F29" s="172"/>
      <c r="G29" s="76"/>
      <c r="H29" s="72"/>
      <c r="I29" s="71"/>
    </row>
    <row r="30" spans="1:9" ht="15.75" customHeight="1">
      <c r="A30" s="134" t="s">
        <v>40</v>
      </c>
      <c r="B30" s="132" t="s">
        <v>142</v>
      </c>
      <c r="C30" s="168" t="s">
        <v>142</v>
      </c>
      <c r="D30" s="168"/>
      <c r="E30" s="168"/>
      <c r="F30" s="168"/>
      <c r="G30" s="166" t="s">
        <v>281</v>
      </c>
      <c r="H30" s="132">
        <f>SUM(H31:H44)</f>
        <v>1340954</v>
      </c>
      <c r="I30" s="132">
        <f>SUM(I31:I44)</f>
        <v>1451149</v>
      </c>
    </row>
    <row r="31" spans="1:9" ht="15.75" customHeight="1">
      <c r="A31" s="73" t="s">
        <v>3</v>
      </c>
      <c r="B31" s="74" t="s">
        <v>143</v>
      </c>
      <c r="C31" s="172" t="s">
        <v>144</v>
      </c>
      <c r="D31" s="172"/>
      <c r="E31" s="172"/>
      <c r="F31" s="172"/>
      <c r="G31" s="74"/>
      <c r="H31" s="76">
        <v>1123913</v>
      </c>
      <c r="I31" s="73">
        <v>1198415</v>
      </c>
    </row>
    <row r="32" spans="1:9" ht="15.75" customHeight="1">
      <c r="A32" s="73" t="s">
        <v>15</v>
      </c>
      <c r="B32" s="74" t="s">
        <v>145</v>
      </c>
      <c r="C32" s="172" t="s">
        <v>146</v>
      </c>
      <c r="D32" s="172"/>
      <c r="E32" s="172"/>
      <c r="F32" s="172"/>
      <c r="G32" s="74"/>
      <c r="H32" s="76">
        <v>61570</v>
      </c>
      <c r="I32" s="73">
        <v>65808</v>
      </c>
    </row>
    <row r="33" spans="1:9" ht="15.75" customHeight="1">
      <c r="A33" s="73" t="s">
        <v>37</v>
      </c>
      <c r="B33" s="74" t="s">
        <v>147</v>
      </c>
      <c r="C33" s="172" t="s">
        <v>148</v>
      </c>
      <c r="D33" s="172"/>
      <c r="E33" s="172"/>
      <c r="F33" s="172"/>
      <c r="G33" s="74"/>
      <c r="H33" s="76">
        <v>63814</v>
      </c>
      <c r="I33" s="73">
        <v>66130</v>
      </c>
    </row>
    <row r="34" spans="1:9" ht="15.75" customHeight="1">
      <c r="A34" s="73" t="s">
        <v>39</v>
      </c>
      <c r="B34" s="74" t="s">
        <v>149</v>
      </c>
      <c r="C34" s="174" t="s">
        <v>150</v>
      </c>
      <c r="D34" s="174"/>
      <c r="E34" s="174"/>
      <c r="F34" s="174"/>
      <c r="G34" s="74"/>
      <c r="H34" s="76">
        <v>6956</v>
      </c>
      <c r="I34" s="73">
        <v>176</v>
      </c>
    </row>
    <row r="35" spans="1:9" ht="15.75" customHeight="1">
      <c r="A35" s="73" t="s">
        <v>66</v>
      </c>
      <c r="B35" s="74" t="s">
        <v>151</v>
      </c>
      <c r="C35" s="174" t="s">
        <v>152</v>
      </c>
      <c r="D35" s="174"/>
      <c r="E35" s="174"/>
      <c r="F35" s="174"/>
      <c r="G35" s="74"/>
      <c r="H35" s="76">
        <v>13973</v>
      </c>
      <c r="I35" s="73">
        <v>17557</v>
      </c>
    </row>
    <row r="36" spans="1:9" ht="15.75" customHeight="1">
      <c r="A36" s="73" t="s">
        <v>153</v>
      </c>
      <c r="B36" s="74" t="s">
        <v>154</v>
      </c>
      <c r="C36" s="174" t="s">
        <v>155</v>
      </c>
      <c r="D36" s="174"/>
      <c r="E36" s="174"/>
      <c r="F36" s="174"/>
      <c r="G36" s="74"/>
      <c r="H36" s="76">
        <v>4970</v>
      </c>
      <c r="I36" s="73">
        <v>2984</v>
      </c>
    </row>
    <row r="37" spans="1:9" ht="15.75" customHeight="1">
      <c r="A37" s="73" t="s">
        <v>156</v>
      </c>
      <c r="B37" s="74" t="s">
        <v>157</v>
      </c>
      <c r="C37" s="174" t="s">
        <v>158</v>
      </c>
      <c r="D37" s="174"/>
      <c r="E37" s="174"/>
      <c r="F37" s="174"/>
      <c r="G37" s="74"/>
      <c r="H37" s="76">
        <v>0</v>
      </c>
      <c r="I37" s="76">
        <v>510</v>
      </c>
    </row>
    <row r="38" spans="1:9" ht="12.75" customHeight="1">
      <c r="A38" s="73" t="s">
        <v>159</v>
      </c>
      <c r="B38" s="74" t="s">
        <v>160</v>
      </c>
      <c r="C38" s="172" t="s">
        <v>160</v>
      </c>
      <c r="D38" s="172"/>
      <c r="E38" s="172"/>
      <c r="F38" s="172"/>
      <c r="G38" s="74"/>
      <c r="H38" s="76"/>
      <c r="I38" s="76"/>
    </row>
    <row r="39" spans="1:9" ht="12.75" customHeight="1">
      <c r="A39" s="73" t="s">
        <v>161</v>
      </c>
      <c r="B39" s="74" t="s">
        <v>162</v>
      </c>
      <c r="C39" s="174" t="s">
        <v>162</v>
      </c>
      <c r="D39" s="174"/>
      <c r="E39" s="174"/>
      <c r="F39" s="174"/>
      <c r="G39" s="74"/>
      <c r="H39" s="76">
        <v>15299</v>
      </c>
      <c r="I39" s="76">
        <v>19080</v>
      </c>
    </row>
    <row r="40" spans="1:9" ht="15.75" customHeight="1">
      <c r="A40" s="73" t="s">
        <v>163</v>
      </c>
      <c r="B40" s="74" t="s">
        <v>164</v>
      </c>
      <c r="C40" s="172" t="s">
        <v>165</v>
      </c>
      <c r="D40" s="172"/>
      <c r="E40" s="172"/>
      <c r="F40" s="172"/>
      <c r="G40" s="74"/>
      <c r="H40" s="76">
        <v>25946</v>
      </c>
      <c r="I40" s="76">
        <v>38440</v>
      </c>
    </row>
    <row r="41" spans="1:9" ht="15.75" customHeight="1">
      <c r="A41" s="73" t="s">
        <v>166</v>
      </c>
      <c r="B41" s="74" t="s">
        <v>167</v>
      </c>
      <c r="C41" s="172" t="s">
        <v>168</v>
      </c>
      <c r="D41" s="172"/>
      <c r="E41" s="172"/>
      <c r="F41" s="172"/>
      <c r="G41" s="74"/>
      <c r="H41" s="76"/>
      <c r="I41" s="76"/>
    </row>
    <row r="42" spans="1:9" ht="15.75" customHeight="1">
      <c r="A42" s="73" t="s">
        <v>169</v>
      </c>
      <c r="B42" s="74" t="s">
        <v>170</v>
      </c>
      <c r="C42" s="172" t="s">
        <v>171</v>
      </c>
      <c r="D42" s="172"/>
      <c r="E42" s="172"/>
      <c r="F42" s="172"/>
      <c r="G42" s="74"/>
      <c r="H42" s="76"/>
      <c r="I42" s="76"/>
    </row>
    <row r="43" spans="1:9" ht="15.75" customHeight="1">
      <c r="A43" s="73" t="s">
        <v>172</v>
      </c>
      <c r="B43" s="74" t="s">
        <v>173</v>
      </c>
      <c r="C43" s="172" t="s">
        <v>174</v>
      </c>
      <c r="D43" s="172"/>
      <c r="E43" s="172"/>
      <c r="F43" s="172"/>
      <c r="G43" s="74"/>
      <c r="H43" s="76">
        <v>23093</v>
      </c>
      <c r="I43" s="76">
        <v>23212</v>
      </c>
    </row>
    <row r="44" spans="1:9" ht="15.75" customHeight="1">
      <c r="A44" s="73" t="s">
        <v>175</v>
      </c>
      <c r="B44" s="74" t="s">
        <v>176</v>
      </c>
      <c r="C44" s="198" t="s">
        <v>177</v>
      </c>
      <c r="D44" s="198"/>
      <c r="E44" s="198"/>
      <c r="F44" s="198"/>
      <c r="G44" s="74"/>
      <c r="H44" s="76">
        <v>1420</v>
      </c>
      <c r="I44" s="76">
        <v>18837</v>
      </c>
    </row>
    <row r="45" spans="1:9" ht="15.75" customHeight="1">
      <c r="A45" s="132" t="s">
        <v>42</v>
      </c>
      <c r="B45" s="131" t="s">
        <v>178</v>
      </c>
      <c r="C45" s="170" t="s">
        <v>178</v>
      </c>
      <c r="D45" s="170"/>
      <c r="E45" s="170"/>
      <c r="F45" s="170"/>
      <c r="G45" s="131"/>
      <c r="H45" s="132">
        <f>H20-H30</f>
        <v>2233</v>
      </c>
      <c r="I45" s="132"/>
    </row>
    <row r="46" spans="1:9" ht="15.75" customHeight="1">
      <c r="A46" s="132" t="s">
        <v>69</v>
      </c>
      <c r="B46" s="132" t="s">
        <v>179</v>
      </c>
      <c r="C46" s="173" t="s">
        <v>179</v>
      </c>
      <c r="D46" s="173"/>
      <c r="E46" s="173"/>
      <c r="F46" s="173"/>
      <c r="G46" s="132"/>
      <c r="H46" s="132">
        <f>H47-H48+H49</f>
        <v>0</v>
      </c>
      <c r="I46" s="132">
        <f>I47-I48+I49</f>
        <v>0</v>
      </c>
    </row>
    <row r="47" spans="1:10" ht="15.75" customHeight="1">
      <c r="A47" s="76" t="s">
        <v>180</v>
      </c>
      <c r="B47" s="74" t="s">
        <v>181</v>
      </c>
      <c r="C47" s="198" t="s">
        <v>182</v>
      </c>
      <c r="D47" s="198"/>
      <c r="E47" s="198"/>
      <c r="F47" s="198"/>
      <c r="G47" s="76"/>
      <c r="H47" s="162">
        <v>150</v>
      </c>
      <c r="I47" s="76">
        <v>0</v>
      </c>
      <c r="J47" s="161"/>
    </row>
    <row r="48" spans="1:9" ht="15.75" customHeight="1">
      <c r="A48" s="76" t="s">
        <v>15</v>
      </c>
      <c r="B48" s="74" t="s">
        <v>183</v>
      </c>
      <c r="C48" s="198" t="s">
        <v>183</v>
      </c>
      <c r="D48" s="198"/>
      <c r="E48" s="198"/>
      <c r="F48" s="198"/>
      <c r="G48" s="76"/>
      <c r="H48" s="76">
        <v>150</v>
      </c>
      <c r="I48" s="76"/>
    </row>
    <row r="49" spans="1:9" ht="15.75">
      <c r="A49" s="76" t="s">
        <v>184</v>
      </c>
      <c r="B49" s="74" t="s">
        <v>185</v>
      </c>
      <c r="C49" s="198" t="s">
        <v>186</v>
      </c>
      <c r="D49" s="198"/>
      <c r="E49" s="198"/>
      <c r="F49" s="198"/>
      <c r="G49" s="76"/>
      <c r="H49" s="76">
        <v>0</v>
      </c>
      <c r="I49" s="76">
        <v>0</v>
      </c>
    </row>
    <row r="50" spans="1:9" ht="15.75">
      <c r="A50" s="72" t="s">
        <v>76</v>
      </c>
      <c r="B50" s="75" t="s">
        <v>187</v>
      </c>
      <c r="C50" s="200" t="s">
        <v>187</v>
      </c>
      <c r="D50" s="200"/>
      <c r="E50" s="200"/>
      <c r="F50" s="200"/>
      <c r="G50" s="167" t="s">
        <v>277</v>
      </c>
      <c r="H50" s="160">
        <v>-2233</v>
      </c>
      <c r="I50" s="72"/>
    </row>
    <row r="51" spans="1:9" ht="30" customHeight="1">
      <c r="A51" s="72" t="s">
        <v>102</v>
      </c>
      <c r="B51" s="75" t="s">
        <v>188</v>
      </c>
      <c r="C51" s="171" t="s">
        <v>188</v>
      </c>
      <c r="D51" s="171"/>
      <c r="E51" s="171"/>
      <c r="F51" s="171"/>
      <c r="G51" s="72"/>
      <c r="H51" s="72"/>
      <c r="I51" s="72"/>
    </row>
    <row r="52" spans="1:9" ht="15.75">
      <c r="A52" s="72" t="s">
        <v>114</v>
      </c>
      <c r="B52" s="75" t="s">
        <v>189</v>
      </c>
      <c r="C52" s="200" t="s">
        <v>189</v>
      </c>
      <c r="D52" s="200"/>
      <c r="E52" s="200"/>
      <c r="F52" s="200"/>
      <c r="G52" s="72"/>
      <c r="H52" s="72"/>
      <c r="I52" s="72"/>
    </row>
    <row r="53" spans="1:9" ht="30" customHeight="1">
      <c r="A53" s="132" t="s">
        <v>190</v>
      </c>
      <c r="B53" s="132" t="s">
        <v>191</v>
      </c>
      <c r="C53" s="168" t="s">
        <v>191</v>
      </c>
      <c r="D53" s="168"/>
      <c r="E53" s="168"/>
      <c r="F53" s="168"/>
      <c r="G53" s="132"/>
      <c r="H53" s="132"/>
      <c r="I53" s="132">
        <f>I45+I46+I50+I51+I52</f>
        <v>0</v>
      </c>
    </row>
    <row r="54" spans="1:9" ht="15.75">
      <c r="A54" s="72" t="s">
        <v>3</v>
      </c>
      <c r="B54" s="72" t="s">
        <v>192</v>
      </c>
      <c r="C54" s="169" t="s">
        <v>192</v>
      </c>
      <c r="D54" s="169"/>
      <c r="E54" s="169"/>
      <c r="F54" s="169"/>
      <c r="G54" s="72"/>
      <c r="H54" s="72"/>
      <c r="I54" s="72"/>
    </row>
    <row r="55" spans="1:9" ht="15.75">
      <c r="A55" s="132" t="s">
        <v>193</v>
      </c>
      <c r="B55" s="131" t="s">
        <v>194</v>
      </c>
      <c r="C55" s="170" t="s">
        <v>194</v>
      </c>
      <c r="D55" s="170"/>
      <c r="E55" s="170"/>
      <c r="F55" s="170"/>
      <c r="G55" s="166"/>
      <c r="H55" s="132"/>
      <c r="I55" s="132">
        <f>I53+I54</f>
        <v>0</v>
      </c>
    </row>
    <row r="56" spans="1:9" ht="15.75">
      <c r="A56" s="76" t="s">
        <v>3</v>
      </c>
      <c r="B56" s="74" t="s">
        <v>195</v>
      </c>
      <c r="C56" s="198" t="s">
        <v>195</v>
      </c>
      <c r="D56" s="198"/>
      <c r="E56" s="198"/>
      <c r="F56" s="198"/>
      <c r="G56" s="76"/>
      <c r="H56" s="76"/>
      <c r="I56" s="76"/>
    </row>
    <row r="57" spans="1:9" ht="11.25" customHeight="1">
      <c r="A57" s="76" t="s">
        <v>15</v>
      </c>
      <c r="B57" s="74" t="s">
        <v>196</v>
      </c>
      <c r="C57" s="198" t="s">
        <v>196</v>
      </c>
      <c r="D57" s="198"/>
      <c r="E57" s="198"/>
      <c r="F57" s="198"/>
      <c r="G57" s="76"/>
      <c r="H57" s="76"/>
      <c r="I57" s="76"/>
    </row>
    <row r="58" spans="1:9" ht="11.25" customHeight="1">
      <c r="A58" s="152"/>
      <c r="B58" s="153"/>
      <c r="C58" s="153"/>
      <c r="D58" s="153"/>
      <c r="E58" s="153"/>
      <c r="F58" s="153"/>
      <c r="G58" s="152"/>
      <c r="H58" s="152"/>
      <c r="I58" s="152"/>
    </row>
    <row r="59" spans="1:9" ht="16.5" customHeight="1">
      <c r="A59" s="199" t="s">
        <v>219</v>
      </c>
      <c r="B59" s="199"/>
      <c r="C59" s="199"/>
      <c r="D59" s="199"/>
      <c r="E59" s="199"/>
      <c r="F59" s="199"/>
      <c r="G59" s="199"/>
      <c r="H59" s="199"/>
      <c r="I59" s="199"/>
    </row>
    <row r="60" spans="1:9" ht="12.75" customHeight="1">
      <c r="A60" s="199" t="s">
        <v>222</v>
      </c>
      <c r="B60" s="199"/>
      <c r="C60" s="199"/>
      <c r="D60" s="199"/>
      <c r="E60" s="199"/>
      <c r="F60" s="199"/>
      <c r="G60" s="199"/>
      <c r="H60" s="199"/>
      <c r="I60" s="199"/>
    </row>
    <row r="61" spans="1:9" ht="12.75" customHeight="1">
      <c r="A61" s="199" t="s">
        <v>223</v>
      </c>
      <c r="B61" s="199"/>
      <c r="C61" s="199"/>
      <c r="D61" s="149"/>
      <c r="E61" s="149"/>
      <c r="F61" s="149"/>
      <c r="G61" s="149"/>
      <c r="H61" s="149"/>
      <c r="I61" s="149"/>
    </row>
    <row r="62" spans="1:9" ht="12.75" customHeight="1">
      <c r="A62" s="199" t="s">
        <v>208</v>
      </c>
      <c r="B62" s="199"/>
      <c r="C62" s="199"/>
      <c r="D62" s="199"/>
      <c r="E62" s="199"/>
      <c r="F62" s="199"/>
      <c r="G62" s="199"/>
      <c r="H62" s="199"/>
      <c r="I62" s="199"/>
    </row>
    <row r="63" spans="1:9" s="82" customFormat="1" ht="17.25" customHeight="1">
      <c r="A63" s="196" t="s">
        <v>221</v>
      </c>
      <c r="B63" s="196"/>
      <c r="C63" s="196"/>
      <c r="D63" s="196"/>
      <c r="E63" s="196"/>
      <c r="F63" s="196"/>
      <c r="G63" s="196"/>
      <c r="H63" s="197" t="s">
        <v>220</v>
      </c>
      <c r="I63" s="197"/>
    </row>
  </sheetData>
  <sheetProtection/>
  <mergeCells count="60">
    <mergeCell ref="A14:I14"/>
    <mergeCell ref="A16:I16"/>
    <mergeCell ref="A19:B19"/>
    <mergeCell ref="C19:F19"/>
    <mergeCell ref="A17:I17"/>
    <mergeCell ref="A18:I18"/>
    <mergeCell ref="A4:I4"/>
    <mergeCell ref="A5:I5"/>
    <mergeCell ref="A6:I6"/>
    <mergeCell ref="A7:I7"/>
    <mergeCell ref="A10:I10"/>
    <mergeCell ref="A11:I11"/>
    <mergeCell ref="C34:F34"/>
    <mergeCell ref="C35:F35"/>
    <mergeCell ref="C24:F24"/>
    <mergeCell ref="C25:F25"/>
    <mergeCell ref="C28:F28"/>
    <mergeCell ref="C29:F29"/>
    <mergeCell ref="C20:F20"/>
    <mergeCell ref="C21:F21"/>
    <mergeCell ref="A8:I8"/>
    <mergeCell ref="A9:I9"/>
    <mergeCell ref="C30:F30"/>
    <mergeCell ref="C31:F31"/>
    <mergeCell ref="A12:I12"/>
    <mergeCell ref="A13:I13"/>
    <mergeCell ref="C26:F26"/>
    <mergeCell ref="C27:F27"/>
    <mergeCell ref="C22:F22"/>
    <mergeCell ref="C23:F23"/>
    <mergeCell ref="C48:F48"/>
    <mergeCell ref="C49:F49"/>
    <mergeCell ref="C32:F32"/>
    <mergeCell ref="C33:F33"/>
    <mergeCell ref="C36:F36"/>
    <mergeCell ref="C37:F37"/>
    <mergeCell ref="C38:F38"/>
    <mergeCell ref="C39:F39"/>
    <mergeCell ref="C50:F50"/>
    <mergeCell ref="C51:F51"/>
    <mergeCell ref="C40:F40"/>
    <mergeCell ref="C41:F41"/>
    <mergeCell ref="C42:F42"/>
    <mergeCell ref="C43:F43"/>
    <mergeCell ref="C46:F46"/>
    <mergeCell ref="C47:F47"/>
    <mergeCell ref="C44:F44"/>
    <mergeCell ref="C45:F45"/>
    <mergeCell ref="C52:F52"/>
    <mergeCell ref="C53:F53"/>
    <mergeCell ref="C54:F54"/>
    <mergeCell ref="C55:F55"/>
    <mergeCell ref="A63:G63"/>
    <mergeCell ref="H63:I63"/>
    <mergeCell ref="C56:F56"/>
    <mergeCell ref="C57:F57"/>
    <mergeCell ref="A59:I59"/>
    <mergeCell ref="A62:I62"/>
    <mergeCell ref="A60:I60"/>
    <mergeCell ref="A61:C61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C1">
      <selection activeCell="R10" sqref="R10"/>
    </sheetView>
  </sheetViews>
  <sheetFormatPr defaultColWidth="9.140625" defaultRowHeight="12.75"/>
  <cols>
    <col min="1" max="1" width="4.57421875" style="83" customWidth="1"/>
    <col min="2" max="2" width="29.00390625" style="82" customWidth="1"/>
    <col min="3" max="3" width="11.00390625" style="82" customWidth="1"/>
    <col min="4" max="4" width="11.8515625" style="82" customWidth="1"/>
    <col min="5" max="5" width="11.28125" style="82" customWidth="1"/>
    <col min="6" max="6" width="12.7109375" style="82" customWidth="1"/>
    <col min="7" max="7" width="8.8515625" style="82" customWidth="1"/>
    <col min="8" max="8" width="10.8515625" style="82" customWidth="1"/>
    <col min="9" max="9" width="11.8515625" style="82" customWidth="1"/>
    <col min="10" max="10" width="11.57421875" style="82" customWidth="1"/>
    <col min="11" max="11" width="7.421875" style="82" customWidth="1"/>
    <col min="12" max="12" width="11.00390625" style="82" customWidth="1"/>
    <col min="13" max="13" width="12.421875" style="82" customWidth="1"/>
    <col min="14" max="16384" width="9.140625" style="82" customWidth="1"/>
  </cols>
  <sheetData>
    <row r="1" spans="9:14" ht="15">
      <c r="I1" s="82" t="s">
        <v>250</v>
      </c>
      <c r="K1" s="85"/>
      <c r="L1" s="85"/>
      <c r="M1" s="85"/>
      <c r="N1" s="85"/>
    </row>
    <row r="2" spans="9:14" ht="15">
      <c r="I2" s="82" t="s">
        <v>224</v>
      </c>
      <c r="K2" s="85"/>
      <c r="L2" s="85"/>
      <c r="M2" s="85"/>
      <c r="N2" s="85"/>
    </row>
    <row r="4" spans="1:13" ht="15">
      <c r="A4" s="176" t="s">
        <v>225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3" ht="15">
      <c r="A5" s="176" t="s">
        <v>226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7" spans="1:13" ht="15">
      <c r="A7" s="176" t="s">
        <v>227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</row>
    <row r="8" spans="1:13" ht="15" customHeight="1">
      <c r="A8" s="210" t="s">
        <v>260</v>
      </c>
      <c r="B8" s="210" t="s">
        <v>228</v>
      </c>
      <c r="C8" s="210" t="s">
        <v>229</v>
      </c>
      <c r="D8" s="210" t="s">
        <v>212</v>
      </c>
      <c r="E8" s="210"/>
      <c r="F8" s="210"/>
      <c r="G8" s="210"/>
      <c r="H8" s="210"/>
      <c r="I8" s="210"/>
      <c r="J8" s="210"/>
      <c r="K8" s="210"/>
      <c r="L8" s="210"/>
      <c r="M8" s="209" t="s">
        <v>230</v>
      </c>
    </row>
    <row r="9" spans="1:13" ht="100.5" customHeight="1">
      <c r="A9" s="210"/>
      <c r="B9" s="210"/>
      <c r="C9" s="210"/>
      <c r="D9" s="79" t="s">
        <v>253</v>
      </c>
      <c r="E9" s="79" t="s">
        <v>255</v>
      </c>
      <c r="F9" s="79" t="s">
        <v>231</v>
      </c>
      <c r="G9" s="79" t="s">
        <v>232</v>
      </c>
      <c r="H9" s="79" t="s">
        <v>233</v>
      </c>
      <c r="I9" s="140" t="s">
        <v>234</v>
      </c>
      <c r="J9" s="79" t="s">
        <v>235</v>
      </c>
      <c r="K9" s="11" t="s">
        <v>236</v>
      </c>
      <c r="L9" s="141" t="s">
        <v>237</v>
      </c>
      <c r="M9" s="209"/>
    </row>
    <row r="10" spans="1:13" ht="12.75" customHeight="1">
      <c r="A10" s="81">
        <v>1</v>
      </c>
      <c r="B10" s="81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4" t="s">
        <v>238</v>
      </c>
      <c r="L10" s="81">
        <v>12</v>
      </c>
      <c r="M10" s="106">
        <v>13</v>
      </c>
    </row>
    <row r="11" spans="1:13" ht="59.25" customHeight="1">
      <c r="A11" s="102" t="s">
        <v>197</v>
      </c>
      <c r="B11" s="143" t="s">
        <v>239</v>
      </c>
      <c r="C11" s="139">
        <f>IF(C12+C13=FBA!G60,C12+C13,0)</f>
        <v>17017</v>
      </c>
      <c r="D11" s="139">
        <f>D12+D13</f>
        <v>852324</v>
      </c>
      <c r="E11" s="139">
        <f aca="true" t="shared" si="0" ref="E11:M11">E12+E13</f>
        <v>0</v>
      </c>
      <c r="F11" s="139">
        <f t="shared" si="0"/>
        <v>85</v>
      </c>
      <c r="G11" s="139">
        <f t="shared" si="0"/>
        <v>0</v>
      </c>
      <c r="H11" s="139">
        <f t="shared" si="0"/>
        <v>0</v>
      </c>
      <c r="I11" s="139">
        <f t="shared" si="0"/>
        <v>857240</v>
      </c>
      <c r="J11" s="139">
        <f t="shared" si="0"/>
        <v>0</v>
      </c>
      <c r="K11" s="139">
        <f t="shared" si="0"/>
        <v>0</v>
      </c>
      <c r="L11" s="139"/>
      <c r="M11" s="139">
        <f t="shared" si="0"/>
        <v>12186</v>
      </c>
    </row>
    <row r="12" spans="1:13" ht="15" customHeight="1">
      <c r="A12" s="81" t="s">
        <v>210</v>
      </c>
      <c r="B12" s="142" t="s">
        <v>240</v>
      </c>
      <c r="C12" s="150">
        <v>17017</v>
      </c>
      <c r="D12" s="80">
        <v>11225</v>
      </c>
      <c r="E12" s="80"/>
      <c r="F12" s="80">
        <v>85</v>
      </c>
      <c r="G12" s="80"/>
      <c r="H12" s="80"/>
      <c r="I12" s="80">
        <v>16141</v>
      </c>
      <c r="J12" s="80"/>
      <c r="K12" s="80"/>
      <c r="L12" s="80"/>
      <c r="M12" s="144">
        <f aca="true" t="shared" si="1" ref="M12:M18">C12+D12+E12+F12+G12-H12-I12</f>
        <v>12186</v>
      </c>
    </row>
    <row r="13" spans="1:13" ht="15" customHeight="1">
      <c r="A13" s="81" t="s">
        <v>211</v>
      </c>
      <c r="B13" s="142" t="s">
        <v>241</v>
      </c>
      <c r="C13" s="150"/>
      <c r="D13" s="80">
        <v>841099</v>
      </c>
      <c r="E13" s="80"/>
      <c r="F13" s="80"/>
      <c r="G13" s="80"/>
      <c r="H13" s="80"/>
      <c r="I13" s="80">
        <v>841099</v>
      </c>
      <c r="J13" s="80"/>
      <c r="K13" s="80"/>
      <c r="L13" s="80"/>
      <c r="M13" s="144">
        <f t="shared" si="1"/>
        <v>0</v>
      </c>
    </row>
    <row r="14" spans="1:13" ht="65.25" customHeight="1">
      <c r="A14" s="102" t="s">
        <v>198</v>
      </c>
      <c r="B14" s="143" t="s">
        <v>242</v>
      </c>
      <c r="C14" s="139">
        <f>IF(C15+C16=FBA!G61,C15+C16,0)</f>
        <v>542111</v>
      </c>
      <c r="D14" s="139">
        <f aca="true" t="shared" si="2" ref="D14:K14">D15+D16</f>
        <v>366228</v>
      </c>
      <c r="E14" s="139">
        <f t="shared" si="2"/>
        <v>0</v>
      </c>
      <c r="F14" s="139">
        <f t="shared" si="2"/>
        <v>7396</v>
      </c>
      <c r="G14" s="139">
        <f t="shared" si="2"/>
        <v>0</v>
      </c>
      <c r="H14" s="139">
        <f t="shared" si="2"/>
        <v>0</v>
      </c>
      <c r="I14" s="139">
        <f t="shared" si="2"/>
        <v>408586</v>
      </c>
      <c r="J14" s="139">
        <f t="shared" si="2"/>
        <v>0</v>
      </c>
      <c r="K14" s="139">
        <f t="shared" si="2"/>
        <v>0</v>
      </c>
      <c r="L14" s="139"/>
      <c r="M14" s="144">
        <f t="shared" si="1"/>
        <v>507149</v>
      </c>
    </row>
    <row r="15" spans="1:13" ht="15" customHeight="1">
      <c r="A15" s="81" t="s">
        <v>204</v>
      </c>
      <c r="B15" s="142" t="s">
        <v>240</v>
      </c>
      <c r="C15" s="80">
        <v>541787</v>
      </c>
      <c r="D15" s="80">
        <v>39294</v>
      </c>
      <c r="E15" s="80"/>
      <c r="F15" s="80">
        <v>7396</v>
      </c>
      <c r="G15" s="80"/>
      <c r="H15" s="80"/>
      <c r="I15" s="80">
        <v>81671</v>
      </c>
      <c r="J15" s="80"/>
      <c r="K15" s="80"/>
      <c r="L15" s="80"/>
      <c r="M15" s="144">
        <f t="shared" si="1"/>
        <v>506806</v>
      </c>
    </row>
    <row r="16" spans="1:13" ht="15" customHeight="1">
      <c r="A16" s="81" t="s">
        <v>205</v>
      </c>
      <c r="B16" s="142" t="s">
        <v>241</v>
      </c>
      <c r="C16" s="80">
        <v>324</v>
      </c>
      <c r="D16" s="80">
        <v>326934</v>
      </c>
      <c r="E16" s="80"/>
      <c r="F16" s="80"/>
      <c r="G16" s="80"/>
      <c r="H16" s="80"/>
      <c r="I16" s="80">
        <v>326915</v>
      </c>
      <c r="J16" s="80"/>
      <c r="K16" s="80"/>
      <c r="L16" s="80"/>
      <c r="M16" s="144">
        <f>C16+D16+E16+F16+G16-H16-I16</f>
        <v>343</v>
      </c>
    </row>
    <row r="17" spans="1:13" ht="90" customHeight="1">
      <c r="A17" s="102" t="s">
        <v>199</v>
      </c>
      <c r="B17" s="143" t="s">
        <v>243</v>
      </c>
      <c r="C17" s="139">
        <f>IF(C18+C19=FBA!G62,C18+C19,0)</f>
        <v>33874</v>
      </c>
      <c r="D17" s="139">
        <f aca="true" t="shared" si="3" ref="D17:K17">D18+D19</f>
        <v>58007</v>
      </c>
      <c r="E17" s="139">
        <f t="shared" si="3"/>
        <v>0</v>
      </c>
      <c r="F17" s="139">
        <f t="shared" si="3"/>
        <v>0</v>
      </c>
      <c r="G17" s="139">
        <f t="shared" si="3"/>
        <v>0</v>
      </c>
      <c r="H17" s="139">
        <f t="shared" si="3"/>
        <v>0</v>
      </c>
      <c r="I17" s="139">
        <f t="shared" si="3"/>
        <v>21237</v>
      </c>
      <c r="J17" s="139">
        <f t="shared" si="3"/>
        <v>0</v>
      </c>
      <c r="K17" s="139">
        <f t="shared" si="3"/>
        <v>0</v>
      </c>
      <c r="L17" s="139"/>
      <c r="M17" s="144">
        <f t="shared" si="1"/>
        <v>70644</v>
      </c>
    </row>
    <row r="18" spans="1:13" ht="15" customHeight="1">
      <c r="A18" s="81" t="s">
        <v>206</v>
      </c>
      <c r="B18" s="142" t="s">
        <v>240</v>
      </c>
      <c r="C18" s="80">
        <v>33874</v>
      </c>
      <c r="D18" s="80">
        <v>2000</v>
      </c>
      <c r="E18" s="80"/>
      <c r="F18" s="80"/>
      <c r="G18" s="80"/>
      <c r="H18" s="80"/>
      <c r="I18" s="80">
        <v>14554</v>
      </c>
      <c r="J18" s="80"/>
      <c r="K18" s="80"/>
      <c r="L18" s="80"/>
      <c r="M18" s="144">
        <f t="shared" si="1"/>
        <v>21320</v>
      </c>
    </row>
    <row r="19" spans="1:13" ht="15" customHeight="1">
      <c r="A19" s="81" t="s">
        <v>207</v>
      </c>
      <c r="B19" s="142" t="s">
        <v>241</v>
      </c>
      <c r="C19" s="154">
        <v>0</v>
      </c>
      <c r="D19" s="80">
        <v>56007</v>
      </c>
      <c r="E19" s="80"/>
      <c r="F19" s="80"/>
      <c r="G19" s="80"/>
      <c r="H19" s="80"/>
      <c r="I19" s="80">
        <v>6683</v>
      </c>
      <c r="J19" s="80"/>
      <c r="K19" s="80"/>
      <c r="L19" s="80"/>
      <c r="M19" s="144">
        <f>C19+D19+E19+F19+G19-I19</f>
        <v>49324</v>
      </c>
    </row>
    <row r="20" spans="1:13" ht="11.25" customHeight="1">
      <c r="A20" s="156" t="s">
        <v>200</v>
      </c>
      <c r="B20" s="157" t="s">
        <v>244</v>
      </c>
      <c r="C20" s="139">
        <f>IF(C21+C22=FBA!G63,C21+C22,0)</f>
        <v>5568</v>
      </c>
      <c r="D20" s="139">
        <f aca="true" t="shared" si="4" ref="D20:K20">D21+D22</f>
        <v>166</v>
      </c>
      <c r="E20" s="139">
        <f t="shared" si="4"/>
        <v>0</v>
      </c>
      <c r="F20" s="139">
        <f t="shared" si="4"/>
        <v>849</v>
      </c>
      <c r="G20" s="139">
        <f t="shared" si="4"/>
        <v>0</v>
      </c>
      <c r="H20" s="139">
        <f t="shared" si="4"/>
        <v>0</v>
      </c>
      <c r="I20" s="139">
        <f t="shared" si="4"/>
        <v>3356</v>
      </c>
      <c r="J20" s="139">
        <f t="shared" si="4"/>
        <v>0</v>
      </c>
      <c r="K20" s="139">
        <f t="shared" si="4"/>
        <v>0</v>
      </c>
      <c r="L20" s="139"/>
      <c r="M20" s="144">
        <f>C20+D20+E20+F20++G20+H20-I20</f>
        <v>3227</v>
      </c>
    </row>
    <row r="21" spans="1:13" ht="14.25" customHeight="1">
      <c r="A21" s="158" t="s">
        <v>245</v>
      </c>
      <c r="B21" s="159" t="s">
        <v>240</v>
      </c>
      <c r="C21" s="80">
        <v>1909</v>
      </c>
      <c r="D21" s="80"/>
      <c r="E21" s="80">
        <v>0</v>
      </c>
      <c r="F21" s="80">
        <v>849</v>
      </c>
      <c r="G21" s="80"/>
      <c r="H21" s="80"/>
      <c r="I21" s="80">
        <v>1634</v>
      </c>
      <c r="J21" s="80"/>
      <c r="K21" s="80"/>
      <c r="L21" s="80"/>
      <c r="M21" s="144">
        <f>C21+D21+E21+F21+G21-I21</f>
        <v>1124</v>
      </c>
    </row>
    <row r="22" spans="1:13" ht="14.25" customHeight="1">
      <c r="A22" s="158" t="s">
        <v>246</v>
      </c>
      <c r="B22" s="159" t="s">
        <v>241</v>
      </c>
      <c r="C22" s="80">
        <v>3659</v>
      </c>
      <c r="D22" s="80">
        <v>166</v>
      </c>
      <c r="E22" s="80">
        <v>0</v>
      </c>
      <c r="F22" s="80"/>
      <c r="G22" s="80"/>
      <c r="H22" s="80"/>
      <c r="I22" s="80">
        <v>1722</v>
      </c>
      <c r="J22" s="80"/>
      <c r="K22" s="80"/>
      <c r="L22" s="80"/>
      <c r="M22" s="144">
        <f>C22+D22+E22+F22++G22+H22-I22</f>
        <v>2103</v>
      </c>
    </row>
    <row r="23" spans="1:13" ht="19.5" customHeight="1">
      <c r="A23" s="102" t="s">
        <v>201</v>
      </c>
      <c r="B23" s="143" t="s">
        <v>247</v>
      </c>
      <c r="C23" s="139">
        <f>IF(C11+C14+C17+C20=FBA!G59,C11+C14+C17+C20,0)</f>
        <v>598570</v>
      </c>
      <c r="D23" s="139">
        <f aca="true" t="shared" si="5" ref="D23:K23">D11+D14+D17+D20</f>
        <v>1276725</v>
      </c>
      <c r="E23" s="139">
        <f t="shared" si="5"/>
        <v>0</v>
      </c>
      <c r="F23" s="139">
        <f t="shared" si="5"/>
        <v>8330</v>
      </c>
      <c r="G23" s="139">
        <f t="shared" si="5"/>
        <v>0</v>
      </c>
      <c r="H23" s="139">
        <f t="shared" si="5"/>
        <v>0</v>
      </c>
      <c r="I23" s="139">
        <f t="shared" si="5"/>
        <v>1290419</v>
      </c>
      <c r="J23" s="139">
        <f t="shared" si="5"/>
        <v>0</v>
      </c>
      <c r="K23" s="139">
        <f t="shared" si="5"/>
        <v>0</v>
      </c>
      <c r="L23" s="139"/>
      <c r="M23" s="139">
        <f>C23+D23+F23-I23</f>
        <v>593206</v>
      </c>
    </row>
    <row r="24" spans="1:13" ht="14.25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</row>
    <row r="25" spans="2:13" ht="27.75" customHeight="1">
      <c r="B25" s="207" t="s">
        <v>254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</row>
    <row r="26" ht="0.75" customHeight="1"/>
  </sheetData>
  <sheetProtection/>
  <mergeCells count="10">
    <mergeCell ref="B25:M25"/>
    <mergeCell ref="A24:M24"/>
    <mergeCell ref="A4:M4"/>
    <mergeCell ref="A5:M5"/>
    <mergeCell ref="A7:M7"/>
    <mergeCell ref="M8:M9"/>
    <mergeCell ref="A8:A9"/>
    <mergeCell ref="B8:B9"/>
    <mergeCell ref="C8:C9"/>
    <mergeCell ref="D8:L8"/>
  </mergeCells>
  <printOptions/>
  <pageMargins left="0.35433070866141736" right="0.15748031496062992" top="0" bottom="0" header="0.11811023622047245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2013-10-23T08:52:02Z</cp:lastPrinted>
  <dcterms:created xsi:type="dcterms:W3CDTF">1996-10-14T23:33:28Z</dcterms:created>
  <dcterms:modified xsi:type="dcterms:W3CDTF">2013-10-24T06:01:02Z</dcterms:modified>
  <cp:category/>
  <cp:version/>
  <cp:contentType/>
  <cp:contentStatus/>
</cp:coreProperties>
</file>